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imac/Documents/Website Schwab/"/>
    </mc:Choice>
  </mc:AlternateContent>
  <xr:revisionPtr revIDLastSave="0" documentId="8_{7ECDEB1D-26FA-5C49-A439-6228AC1DE6F2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Parametereingabe" sheetId="2" r:id="rId1"/>
    <sheet name="Debitoren" sheetId="1" r:id="rId2"/>
    <sheet name="Warenlager" sheetId="3" r:id="rId3"/>
    <sheet name="nicht fakt. DL" sheetId="4" r:id="rId4"/>
    <sheet name="TA" sheetId="13" r:id="rId5"/>
    <sheet name="Kreditoren" sheetId="5" r:id="rId6"/>
    <sheet name="TP" sheetId="14" r:id="rId7"/>
  </sheets>
  <definedNames>
    <definedName name="Abschlussdefinition">Parametereingabe!$F$9</definedName>
    <definedName name="BwertungWarenlager">Parametereingabe!$E$15:$E$16</definedName>
    <definedName name="_xlnm.Print_Area" localSheetId="1">Debitoren!$A$1:$M$52</definedName>
    <definedName name="_xlnm.Print_Area" localSheetId="5">Kreditoren!$A$1:$I$51</definedName>
    <definedName name="_xlnm.Print_Area" localSheetId="4">TA!$A$1:$I$51</definedName>
    <definedName name="_xlnm.Print_Area" localSheetId="6">TP!$A$1:$J$51</definedName>
    <definedName name="_xlnm.Print_Area" localSheetId="2">Warenlager!$A$1:$F$51</definedName>
    <definedName name="_xlnm.Print_Titles" localSheetId="1">Debitoren!$1:$8</definedName>
    <definedName name="_xlnm.Print_Titles" localSheetId="5">Kreditoren!$1:$8</definedName>
    <definedName name="_xlnm.Print_Titles" localSheetId="3">'nicht fakt. DL'!$1:$8</definedName>
    <definedName name="_xlnm.Print_Titles" localSheetId="4">TA!$1:$8</definedName>
    <definedName name="_xlnm.Print_Titles" localSheetId="6">TP!$1:$8</definedName>
    <definedName name="_xlnm.Print_Titles" localSheetId="2">Warenlager!$1:$8</definedName>
    <definedName name="MWSTMethode">Parametereingabe!$E$12:$E$14</definedName>
    <definedName name="MWSTpflicht">Parametereingabe!$E$9:$E$10</definedName>
    <definedName name="Sprache">Parametereingabe!$E$1:$E$2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4" l="1"/>
  <c r="E50" i="14"/>
  <c r="J50" i="14"/>
  <c r="L50" i="14"/>
  <c r="N50" i="14"/>
  <c r="C49" i="14"/>
  <c r="E49" i="14"/>
  <c r="J49" i="14"/>
  <c r="L49" i="14"/>
  <c r="N49" i="14"/>
  <c r="C48" i="14"/>
  <c r="E48" i="14"/>
  <c r="J48" i="14"/>
  <c r="L48" i="14"/>
  <c r="N48" i="14"/>
  <c r="C47" i="14"/>
  <c r="E47" i="14"/>
  <c r="J47" i="14"/>
  <c r="L47" i="14"/>
  <c r="N47" i="14"/>
  <c r="C46" i="14"/>
  <c r="E46" i="14"/>
  <c r="J46" i="14"/>
  <c r="L46" i="14"/>
  <c r="N46" i="14"/>
  <c r="C45" i="14"/>
  <c r="E45" i="14"/>
  <c r="J45" i="14"/>
  <c r="L45" i="14"/>
  <c r="N45" i="14"/>
  <c r="C44" i="14"/>
  <c r="E44" i="14"/>
  <c r="J44" i="14"/>
  <c r="L44" i="14"/>
  <c r="N44" i="14"/>
  <c r="C43" i="14"/>
  <c r="E43" i="14"/>
  <c r="J43" i="14"/>
  <c r="L43" i="14"/>
  <c r="N43" i="14"/>
  <c r="C42" i="14"/>
  <c r="E42" i="14"/>
  <c r="J42" i="14"/>
  <c r="L42" i="14"/>
  <c r="N42" i="14"/>
  <c r="C41" i="14"/>
  <c r="E41" i="14"/>
  <c r="J41" i="14"/>
  <c r="L41" i="14"/>
  <c r="N41" i="14"/>
  <c r="C40" i="14"/>
  <c r="E40" i="14"/>
  <c r="J40" i="14"/>
  <c r="L40" i="14"/>
  <c r="N40" i="14"/>
  <c r="C39" i="14"/>
  <c r="E39" i="14"/>
  <c r="J39" i="14"/>
  <c r="L39" i="14"/>
  <c r="N39" i="14"/>
  <c r="C38" i="14"/>
  <c r="E38" i="14"/>
  <c r="J38" i="14"/>
  <c r="L38" i="14"/>
  <c r="N38" i="14"/>
  <c r="C37" i="14"/>
  <c r="E37" i="14"/>
  <c r="J37" i="14"/>
  <c r="L37" i="14"/>
  <c r="N37" i="14"/>
  <c r="C36" i="14"/>
  <c r="E36" i="14"/>
  <c r="J36" i="14"/>
  <c r="L36" i="14"/>
  <c r="N36" i="14"/>
  <c r="C35" i="14"/>
  <c r="E35" i="14"/>
  <c r="J35" i="14"/>
  <c r="L35" i="14"/>
  <c r="N35" i="14"/>
  <c r="C34" i="14"/>
  <c r="E34" i="14"/>
  <c r="J34" i="14"/>
  <c r="L34" i="14"/>
  <c r="N34" i="14"/>
  <c r="C33" i="14"/>
  <c r="E33" i="14"/>
  <c r="J33" i="14"/>
  <c r="L33" i="14"/>
  <c r="N33" i="14"/>
  <c r="C32" i="14"/>
  <c r="E32" i="14"/>
  <c r="J32" i="14"/>
  <c r="L32" i="14"/>
  <c r="N32" i="14"/>
  <c r="C31" i="14"/>
  <c r="E31" i="14"/>
  <c r="J31" i="14"/>
  <c r="L31" i="14"/>
  <c r="N31" i="14"/>
  <c r="C30" i="14"/>
  <c r="E30" i="14"/>
  <c r="J30" i="14"/>
  <c r="L30" i="14"/>
  <c r="N30" i="14"/>
  <c r="C29" i="14"/>
  <c r="E29" i="14"/>
  <c r="J29" i="14"/>
  <c r="L29" i="14"/>
  <c r="N29" i="14"/>
  <c r="C28" i="14"/>
  <c r="E28" i="14"/>
  <c r="J28" i="14"/>
  <c r="L28" i="14"/>
  <c r="N28" i="14"/>
  <c r="C27" i="14"/>
  <c r="E27" i="14"/>
  <c r="J27" i="14"/>
  <c r="L27" i="14"/>
  <c r="N27" i="14"/>
  <c r="C26" i="14"/>
  <c r="E26" i="14"/>
  <c r="J26" i="14"/>
  <c r="L26" i="14"/>
  <c r="N26" i="14"/>
  <c r="C25" i="14"/>
  <c r="E25" i="14"/>
  <c r="J25" i="14"/>
  <c r="L25" i="14"/>
  <c r="N25" i="14"/>
  <c r="C24" i="14"/>
  <c r="E24" i="14"/>
  <c r="J24" i="14"/>
  <c r="L24" i="14"/>
  <c r="N24" i="14"/>
  <c r="C23" i="14"/>
  <c r="E23" i="14"/>
  <c r="J23" i="14"/>
  <c r="L23" i="14"/>
  <c r="N23" i="14"/>
  <c r="C22" i="14"/>
  <c r="E22" i="14"/>
  <c r="J22" i="14"/>
  <c r="L22" i="14"/>
  <c r="N22" i="14"/>
  <c r="C21" i="14"/>
  <c r="E21" i="14"/>
  <c r="J21" i="14"/>
  <c r="L21" i="14"/>
  <c r="N21" i="14"/>
  <c r="C20" i="14"/>
  <c r="E20" i="14"/>
  <c r="J20" i="14"/>
  <c r="L20" i="14"/>
  <c r="N20" i="14"/>
  <c r="C19" i="14"/>
  <c r="E19" i="14"/>
  <c r="J19" i="14"/>
  <c r="L19" i="14"/>
  <c r="N19" i="14"/>
  <c r="C18" i="14"/>
  <c r="E18" i="14"/>
  <c r="J18" i="14"/>
  <c r="L18" i="14"/>
  <c r="N18" i="14"/>
  <c r="C17" i="14"/>
  <c r="E17" i="14"/>
  <c r="J17" i="14"/>
  <c r="L17" i="14"/>
  <c r="N17" i="14"/>
  <c r="C16" i="14"/>
  <c r="E16" i="14"/>
  <c r="J16" i="14"/>
  <c r="L16" i="14"/>
  <c r="N16" i="14"/>
  <c r="C15" i="14"/>
  <c r="E15" i="14"/>
  <c r="J15" i="14"/>
  <c r="L15" i="14"/>
  <c r="N15" i="14"/>
  <c r="C14" i="14"/>
  <c r="E14" i="14"/>
  <c r="J14" i="14"/>
  <c r="L14" i="14"/>
  <c r="N14" i="14"/>
  <c r="C13" i="14"/>
  <c r="E13" i="14"/>
  <c r="J13" i="14"/>
  <c r="L13" i="14"/>
  <c r="N13" i="14"/>
  <c r="C12" i="14"/>
  <c r="E12" i="14"/>
  <c r="J12" i="14"/>
  <c r="L12" i="14"/>
  <c r="N12" i="14"/>
  <c r="C11" i="14"/>
  <c r="E11" i="14"/>
  <c r="J11" i="14"/>
  <c r="L11" i="14"/>
  <c r="N11" i="14"/>
  <c r="E50" i="5"/>
  <c r="J50" i="5"/>
  <c r="I50" i="5" s="1"/>
  <c r="M50" i="5"/>
  <c r="P50" i="5"/>
  <c r="R50" i="5"/>
  <c r="E49" i="5"/>
  <c r="J49" i="5"/>
  <c r="I49" i="5" s="1"/>
  <c r="M49" i="5"/>
  <c r="P49" i="5"/>
  <c r="R49" i="5"/>
  <c r="E48" i="5"/>
  <c r="J48" i="5"/>
  <c r="I48" i="5" s="1"/>
  <c r="M48" i="5"/>
  <c r="P48" i="5"/>
  <c r="R48" i="5"/>
  <c r="E47" i="5"/>
  <c r="J47" i="5"/>
  <c r="I47" i="5" s="1"/>
  <c r="M47" i="5"/>
  <c r="P47" i="5"/>
  <c r="R47" i="5"/>
  <c r="E46" i="5"/>
  <c r="J46" i="5"/>
  <c r="I46" i="5" s="1"/>
  <c r="M46" i="5"/>
  <c r="P46" i="5"/>
  <c r="R46" i="5"/>
  <c r="E45" i="5"/>
  <c r="J45" i="5"/>
  <c r="I45" i="5" s="1"/>
  <c r="M45" i="5"/>
  <c r="P45" i="5"/>
  <c r="R45" i="5"/>
  <c r="E44" i="5"/>
  <c r="J44" i="5"/>
  <c r="I44" i="5" s="1"/>
  <c r="M44" i="5"/>
  <c r="P44" i="5"/>
  <c r="R44" i="5"/>
  <c r="E43" i="5"/>
  <c r="J43" i="5"/>
  <c r="I43" i="5" s="1"/>
  <c r="M43" i="5"/>
  <c r="P43" i="5"/>
  <c r="R43" i="5"/>
  <c r="E42" i="5"/>
  <c r="J42" i="5"/>
  <c r="I42" i="5" s="1"/>
  <c r="M42" i="5"/>
  <c r="P42" i="5"/>
  <c r="R42" i="5"/>
  <c r="E41" i="5"/>
  <c r="J41" i="5"/>
  <c r="I41" i="5" s="1"/>
  <c r="M41" i="5"/>
  <c r="P41" i="5"/>
  <c r="R41" i="5"/>
  <c r="E40" i="5"/>
  <c r="J40" i="5"/>
  <c r="I40" i="5" s="1"/>
  <c r="M40" i="5"/>
  <c r="P40" i="5"/>
  <c r="R40" i="5"/>
  <c r="E39" i="5"/>
  <c r="J39" i="5"/>
  <c r="I39" i="5" s="1"/>
  <c r="M39" i="5"/>
  <c r="P39" i="5"/>
  <c r="R39" i="5"/>
  <c r="E38" i="5"/>
  <c r="J38" i="5"/>
  <c r="I38" i="5" s="1"/>
  <c r="M38" i="5"/>
  <c r="P38" i="5"/>
  <c r="R38" i="5"/>
  <c r="E37" i="5"/>
  <c r="J37" i="5"/>
  <c r="I37" i="5" s="1"/>
  <c r="M37" i="5"/>
  <c r="P37" i="5"/>
  <c r="R37" i="5"/>
  <c r="E36" i="5"/>
  <c r="J36" i="5"/>
  <c r="I36" i="5" s="1"/>
  <c r="M36" i="5"/>
  <c r="P36" i="5"/>
  <c r="R36" i="5"/>
  <c r="E35" i="5"/>
  <c r="J35" i="5"/>
  <c r="I35" i="5" s="1"/>
  <c r="M35" i="5"/>
  <c r="P35" i="5"/>
  <c r="R35" i="5"/>
  <c r="E34" i="5"/>
  <c r="J34" i="5"/>
  <c r="I34" i="5" s="1"/>
  <c r="M34" i="5"/>
  <c r="P34" i="5"/>
  <c r="R34" i="5"/>
  <c r="E33" i="5"/>
  <c r="J33" i="5"/>
  <c r="I33" i="5" s="1"/>
  <c r="M33" i="5"/>
  <c r="P33" i="5"/>
  <c r="R33" i="5"/>
  <c r="E32" i="5"/>
  <c r="J32" i="5"/>
  <c r="I32" i="5" s="1"/>
  <c r="M32" i="5"/>
  <c r="P32" i="5"/>
  <c r="R32" i="5"/>
  <c r="E31" i="5"/>
  <c r="J31" i="5"/>
  <c r="I31" i="5" s="1"/>
  <c r="M31" i="5"/>
  <c r="P31" i="5"/>
  <c r="R31" i="5"/>
  <c r="E30" i="5"/>
  <c r="J30" i="5"/>
  <c r="I30" i="5" s="1"/>
  <c r="M30" i="5"/>
  <c r="P30" i="5"/>
  <c r="R30" i="5"/>
  <c r="E29" i="5"/>
  <c r="J29" i="5"/>
  <c r="I29" i="5" s="1"/>
  <c r="M29" i="5"/>
  <c r="P29" i="5"/>
  <c r="R29" i="5"/>
  <c r="E28" i="5"/>
  <c r="J28" i="5"/>
  <c r="I28" i="5" s="1"/>
  <c r="M28" i="5"/>
  <c r="P28" i="5"/>
  <c r="R28" i="5"/>
  <c r="E27" i="5"/>
  <c r="J27" i="5"/>
  <c r="I27" i="5" s="1"/>
  <c r="M27" i="5"/>
  <c r="P27" i="5"/>
  <c r="R27" i="5"/>
  <c r="E26" i="5"/>
  <c r="J26" i="5"/>
  <c r="I26" i="5" s="1"/>
  <c r="M26" i="5"/>
  <c r="P26" i="5"/>
  <c r="R26" i="5"/>
  <c r="E25" i="5"/>
  <c r="J25" i="5"/>
  <c r="I25" i="5" s="1"/>
  <c r="M25" i="5"/>
  <c r="P25" i="5"/>
  <c r="R25" i="5"/>
  <c r="E24" i="5"/>
  <c r="J24" i="5"/>
  <c r="I24" i="5" s="1"/>
  <c r="M24" i="5"/>
  <c r="P24" i="5"/>
  <c r="R24" i="5"/>
  <c r="E23" i="5"/>
  <c r="J23" i="5"/>
  <c r="I23" i="5" s="1"/>
  <c r="M23" i="5"/>
  <c r="P23" i="5"/>
  <c r="R23" i="5"/>
  <c r="E22" i="5"/>
  <c r="J22" i="5"/>
  <c r="I22" i="5" s="1"/>
  <c r="M22" i="5"/>
  <c r="P22" i="5"/>
  <c r="R22" i="5"/>
  <c r="E21" i="5"/>
  <c r="J21" i="5"/>
  <c r="I21" i="5" s="1"/>
  <c r="M21" i="5"/>
  <c r="P21" i="5"/>
  <c r="R21" i="5"/>
  <c r="E20" i="5"/>
  <c r="J20" i="5"/>
  <c r="I20" i="5" s="1"/>
  <c r="M20" i="5"/>
  <c r="P20" i="5"/>
  <c r="R20" i="5"/>
  <c r="E19" i="5"/>
  <c r="J19" i="5"/>
  <c r="I19" i="5" s="1"/>
  <c r="M19" i="5"/>
  <c r="P19" i="5"/>
  <c r="R19" i="5"/>
  <c r="E18" i="5"/>
  <c r="J18" i="5"/>
  <c r="I18" i="5" s="1"/>
  <c r="M18" i="5"/>
  <c r="P18" i="5"/>
  <c r="R18" i="5"/>
  <c r="E17" i="5"/>
  <c r="J17" i="5"/>
  <c r="I17" i="5" s="1"/>
  <c r="M17" i="5"/>
  <c r="P17" i="5"/>
  <c r="R17" i="5"/>
  <c r="E16" i="5"/>
  <c r="J16" i="5"/>
  <c r="I16" i="5" s="1"/>
  <c r="M16" i="5"/>
  <c r="P16" i="5"/>
  <c r="R16" i="5"/>
  <c r="E15" i="5"/>
  <c r="J15" i="5"/>
  <c r="I15" i="5" s="1"/>
  <c r="M15" i="5"/>
  <c r="P15" i="5"/>
  <c r="R15" i="5"/>
  <c r="E14" i="5"/>
  <c r="J14" i="5"/>
  <c r="I14" i="5" s="1"/>
  <c r="M14" i="5"/>
  <c r="P14" i="5"/>
  <c r="R14" i="5"/>
  <c r="E13" i="5"/>
  <c r="J13" i="5"/>
  <c r="I13" i="5" s="1"/>
  <c r="M13" i="5"/>
  <c r="P13" i="5"/>
  <c r="R13" i="5"/>
  <c r="E12" i="5"/>
  <c r="J12" i="5"/>
  <c r="I12" i="5" s="1"/>
  <c r="M12" i="5"/>
  <c r="P12" i="5"/>
  <c r="R12" i="5"/>
  <c r="A50" i="13"/>
  <c r="B50" i="13"/>
  <c r="E50" i="13"/>
  <c r="A49" i="13"/>
  <c r="B49" i="13"/>
  <c r="E49" i="13"/>
  <c r="A48" i="13"/>
  <c r="B48" i="13"/>
  <c r="E48" i="13"/>
  <c r="A47" i="13"/>
  <c r="B47" i="13"/>
  <c r="E47" i="13"/>
  <c r="A46" i="13"/>
  <c r="B46" i="13"/>
  <c r="E46" i="13"/>
  <c r="A45" i="13"/>
  <c r="B45" i="13"/>
  <c r="E45" i="13"/>
  <c r="A44" i="13"/>
  <c r="B44" i="13"/>
  <c r="E44" i="13"/>
  <c r="A43" i="13"/>
  <c r="B43" i="13"/>
  <c r="E43" i="13"/>
  <c r="A42" i="13"/>
  <c r="B42" i="13"/>
  <c r="E42" i="13"/>
  <c r="A41" i="13"/>
  <c r="B41" i="13"/>
  <c r="E41" i="13"/>
  <c r="A40" i="13"/>
  <c r="B40" i="13"/>
  <c r="E40" i="13"/>
  <c r="A39" i="13"/>
  <c r="B39" i="13"/>
  <c r="E39" i="13"/>
  <c r="A38" i="13"/>
  <c r="B38" i="13"/>
  <c r="E38" i="13"/>
  <c r="A37" i="13"/>
  <c r="B37" i="13"/>
  <c r="E37" i="13"/>
  <c r="A36" i="13"/>
  <c r="B36" i="13"/>
  <c r="E36" i="13"/>
  <c r="A35" i="13"/>
  <c r="B35" i="13"/>
  <c r="E35" i="13"/>
  <c r="A34" i="13"/>
  <c r="B34" i="13"/>
  <c r="E34" i="13"/>
  <c r="A33" i="13"/>
  <c r="B33" i="13"/>
  <c r="E33" i="13"/>
  <c r="A32" i="13"/>
  <c r="B32" i="13"/>
  <c r="E32" i="13"/>
  <c r="A31" i="13"/>
  <c r="B31" i="13"/>
  <c r="E31" i="13"/>
  <c r="A30" i="13"/>
  <c r="B30" i="13"/>
  <c r="E30" i="13"/>
  <c r="A29" i="13"/>
  <c r="B29" i="13"/>
  <c r="E29" i="13"/>
  <c r="A28" i="13"/>
  <c r="B28" i="13"/>
  <c r="E28" i="13"/>
  <c r="A27" i="13"/>
  <c r="B27" i="13"/>
  <c r="E27" i="13"/>
  <c r="A26" i="13"/>
  <c r="B26" i="13"/>
  <c r="E26" i="13"/>
  <c r="A25" i="13"/>
  <c r="B25" i="13"/>
  <c r="E25" i="13"/>
  <c r="A24" i="13"/>
  <c r="B24" i="13"/>
  <c r="E24" i="13"/>
  <c r="A23" i="13"/>
  <c r="B23" i="13"/>
  <c r="E23" i="13"/>
  <c r="A22" i="13"/>
  <c r="B22" i="13"/>
  <c r="E22" i="13"/>
  <c r="A21" i="13"/>
  <c r="B21" i="13"/>
  <c r="E21" i="13"/>
  <c r="A20" i="13"/>
  <c r="B20" i="13"/>
  <c r="E20" i="13"/>
  <c r="A19" i="13"/>
  <c r="B19" i="13"/>
  <c r="E19" i="13"/>
  <c r="A18" i="13"/>
  <c r="B18" i="13"/>
  <c r="E18" i="13"/>
  <c r="A17" i="13"/>
  <c r="B17" i="13"/>
  <c r="E17" i="13"/>
  <c r="A16" i="13"/>
  <c r="B16" i="13"/>
  <c r="E16" i="13"/>
  <c r="A15" i="13"/>
  <c r="B15" i="13"/>
  <c r="E15" i="13"/>
  <c r="A14" i="13"/>
  <c r="B14" i="13"/>
  <c r="E14" i="13"/>
  <c r="A13" i="13"/>
  <c r="B13" i="13"/>
  <c r="E13" i="13"/>
  <c r="A12" i="13"/>
  <c r="B12" i="13"/>
  <c r="E12" i="13"/>
  <c r="A11" i="13"/>
  <c r="B11" i="13"/>
  <c r="E11" i="13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B50" i="1"/>
  <c r="E50" i="1"/>
  <c r="J50" i="1"/>
  <c r="I50" i="1" s="1"/>
  <c r="B49" i="1"/>
  <c r="E49" i="1"/>
  <c r="J49" i="1"/>
  <c r="I49" i="1" s="1"/>
  <c r="B48" i="1"/>
  <c r="E48" i="1"/>
  <c r="I48" i="1"/>
  <c r="J48" i="1"/>
  <c r="B47" i="1"/>
  <c r="E47" i="1"/>
  <c r="I47" i="1"/>
  <c r="J47" i="1"/>
  <c r="B46" i="1"/>
  <c r="E46" i="1"/>
  <c r="J46" i="1"/>
  <c r="I46" i="1" s="1"/>
  <c r="B45" i="1"/>
  <c r="E45" i="1"/>
  <c r="J45" i="1"/>
  <c r="I45" i="1" s="1"/>
  <c r="B44" i="1"/>
  <c r="E44" i="1"/>
  <c r="I44" i="1"/>
  <c r="J44" i="1"/>
  <c r="B43" i="1"/>
  <c r="E43" i="1"/>
  <c r="J43" i="1"/>
  <c r="I43" i="1" s="1"/>
  <c r="B42" i="1"/>
  <c r="E42" i="1"/>
  <c r="J42" i="1"/>
  <c r="I42" i="1" s="1"/>
  <c r="B41" i="1"/>
  <c r="E41" i="1"/>
  <c r="J41" i="1"/>
  <c r="I41" i="1" s="1"/>
  <c r="B40" i="1"/>
  <c r="E40" i="1"/>
  <c r="J40" i="1"/>
  <c r="I40" i="1" s="1"/>
  <c r="B39" i="1"/>
  <c r="E39" i="1"/>
  <c r="I39" i="1"/>
  <c r="J39" i="1"/>
  <c r="B38" i="1"/>
  <c r="E38" i="1"/>
  <c r="J38" i="1"/>
  <c r="I38" i="1" s="1"/>
  <c r="B37" i="1"/>
  <c r="E37" i="1"/>
  <c r="J37" i="1"/>
  <c r="I37" i="1" s="1"/>
  <c r="B36" i="1"/>
  <c r="E36" i="1"/>
  <c r="J36" i="1"/>
  <c r="I36" i="1" s="1"/>
  <c r="B35" i="1"/>
  <c r="E35" i="1"/>
  <c r="I35" i="1"/>
  <c r="J35" i="1"/>
  <c r="B34" i="1"/>
  <c r="E34" i="1"/>
  <c r="I34" i="1"/>
  <c r="J34" i="1"/>
  <c r="B33" i="1"/>
  <c r="E33" i="1"/>
  <c r="I33" i="1"/>
  <c r="J33" i="1"/>
  <c r="B32" i="1"/>
  <c r="E32" i="1"/>
  <c r="I32" i="1"/>
  <c r="J32" i="1"/>
  <c r="B31" i="1"/>
  <c r="E31" i="1"/>
  <c r="I31" i="1"/>
  <c r="J31" i="1"/>
  <c r="B30" i="1"/>
  <c r="E30" i="1"/>
  <c r="I30" i="1"/>
  <c r="J30" i="1"/>
  <c r="B29" i="1"/>
  <c r="E29" i="1"/>
  <c r="I29" i="1"/>
  <c r="J29" i="1"/>
  <c r="B28" i="1"/>
  <c r="E28" i="1"/>
  <c r="I28" i="1"/>
  <c r="J28" i="1"/>
  <c r="B27" i="1"/>
  <c r="E27" i="1"/>
  <c r="I27" i="1"/>
  <c r="J27" i="1"/>
  <c r="B26" i="1"/>
  <c r="E26" i="1"/>
  <c r="I26" i="1"/>
  <c r="J26" i="1"/>
  <c r="B25" i="1"/>
  <c r="E25" i="1"/>
  <c r="I25" i="1"/>
  <c r="J25" i="1"/>
  <c r="B24" i="1"/>
  <c r="E24" i="1"/>
  <c r="I24" i="1"/>
  <c r="J24" i="1"/>
  <c r="B23" i="1"/>
  <c r="E23" i="1"/>
  <c r="I23" i="1"/>
  <c r="J23" i="1"/>
  <c r="B22" i="1"/>
  <c r="E22" i="1"/>
  <c r="I22" i="1"/>
  <c r="J22" i="1"/>
  <c r="B21" i="1"/>
  <c r="E21" i="1"/>
  <c r="I21" i="1"/>
  <c r="J21" i="1"/>
  <c r="B20" i="1"/>
  <c r="E20" i="1"/>
  <c r="I20" i="1"/>
  <c r="J20" i="1"/>
  <c r="B19" i="1"/>
  <c r="E19" i="1"/>
  <c r="I19" i="1"/>
  <c r="J19" i="1"/>
  <c r="B18" i="1"/>
  <c r="E18" i="1"/>
  <c r="I18" i="1"/>
  <c r="J18" i="1"/>
  <c r="B17" i="1"/>
  <c r="E17" i="1"/>
  <c r="I17" i="1"/>
  <c r="J17" i="1"/>
  <c r="B16" i="1"/>
  <c r="E16" i="1"/>
  <c r="I16" i="1"/>
  <c r="J16" i="1"/>
  <c r="B15" i="1"/>
  <c r="E15" i="1"/>
  <c r="I15" i="1"/>
  <c r="J15" i="1"/>
  <c r="B14" i="1"/>
  <c r="E14" i="1"/>
  <c r="I14" i="1"/>
  <c r="J14" i="1"/>
  <c r="B13" i="1"/>
  <c r="E13" i="1"/>
  <c r="J13" i="1"/>
  <c r="I13" i="1" s="1"/>
  <c r="B12" i="1"/>
  <c r="E12" i="1"/>
  <c r="J12" i="1"/>
  <c r="I12" i="1" s="1"/>
  <c r="B11" i="1"/>
  <c r="E11" i="1"/>
  <c r="J11" i="1"/>
  <c r="I11" i="1" s="1"/>
  <c r="D57" i="5" l="1"/>
  <c r="D56" i="5"/>
  <c r="D55" i="5"/>
  <c r="D54" i="5"/>
  <c r="D53" i="5"/>
  <c r="L51" i="5"/>
  <c r="I8" i="5" l="1"/>
  <c r="E11" i="5" l="1"/>
  <c r="J11" i="5"/>
  <c r="I11" i="5" s="1"/>
  <c r="M11" i="5"/>
  <c r="P11" i="5"/>
  <c r="R11" i="5"/>
  <c r="E10" i="5" l="1"/>
  <c r="J10" i="5"/>
  <c r="I10" i="5" s="1"/>
  <c r="J10" i="1"/>
  <c r="E8" i="3"/>
  <c r="G8" i="3" s="1"/>
  <c r="J51" i="5" l="1"/>
  <c r="F10" i="3"/>
  <c r="F51" i="3" s="1"/>
  <c r="I10" i="1" l="1"/>
  <c r="I51" i="1" s="1"/>
  <c r="J51" i="1" l="1"/>
  <c r="B6" i="14"/>
  <c r="B2" i="14"/>
  <c r="B2" i="5"/>
  <c r="B2" i="13"/>
  <c r="B6" i="1"/>
  <c r="I8" i="1"/>
  <c r="I8" i="13"/>
  <c r="A11" i="14" l="1"/>
  <c r="A30" i="14"/>
  <c r="A26" i="14"/>
  <c r="A23" i="14"/>
  <c r="A19" i="14"/>
  <c r="A15" i="14"/>
  <c r="A31" i="14"/>
  <c r="A47" i="14"/>
  <c r="A43" i="14"/>
  <c r="A39" i="14"/>
  <c r="A27" i="14"/>
  <c r="A48" i="14"/>
  <c r="A44" i="14"/>
  <c r="A40" i="14"/>
  <c r="A36" i="14"/>
  <c r="A32" i="14"/>
  <c r="A28" i="14"/>
  <c r="A24" i="14"/>
  <c r="A20" i="14"/>
  <c r="A16" i="14"/>
  <c r="A12" i="14"/>
  <c r="A33" i="14"/>
  <c r="A21" i="14"/>
  <c r="A17" i="14"/>
  <c r="A13" i="14"/>
  <c r="A49" i="14"/>
  <c r="A45" i="14"/>
  <c r="A41" i="14"/>
  <c r="A37" i="14"/>
  <c r="A29" i="14"/>
  <c r="A25" i="14"/>
  <c r="A50" i="14"/>
  <c r="A46" i="14"/>
  <c r="A42" i="14"/>
  <c r="A38" i="14"/>
  <c r="A34" i="14"/>
  <c r="A22" i="14"/>
  <c r="A18" i="14"/>
  <c r="A14" i="14"/>
  <c r="A35" i="14"/>
  <c r="A10" i="14"/>
  <c r="I8" i="14"/>
  <c r="B2" i="4"/>
  <c r="B2" i="3"/>
  <c r="B2" i="1"/>
  <c r="B1" i="1" l="1"/>
  <c r="B1" i="14"/>
  <c r="B1" i="4"/>
  <c r="B1" i="5"/>
  <c r="B1" i="13"/>
  <c r="B1" i="3"/>
  <c r="C11" i="2" l="1"/>
  <c r="C7" i="2"/>
  <c r="C9" i="2"/>
  <c r="P11" i="14"/>
  <c r="P8" i="14" s="1"/>
  <c r="J11" i="13"/>
  <c r="J8" i="13" s="1"/>
  <c r="J10" i="14"/>
  <c r="M10" i="5"/>
  <c r="C10" i="14"/>
  <c r="I51" i="14"/>
  <c r="N10" i="14"/>
  <c r="L10" i="14"/>
  <c r="E10" i="14"/>
  <c r="B10" i="13"/>
  <c r="A10" i="13"/>
  <c r="I51" i="13"/>
  <c r="E10" i="13"/>
  <c r="B6" i="13"/>
  <c r="R10" i="5"/>
  <c r="P10" i="5"/>
  <c r="E10" i="1"/>
  <c r="A11" i="2"/>
  <c r="A9" i="2"/>
  <c r="A7" i="2"/>
  <c r="A5" i="2"/>
  <c r="A3" i="2"/>
  <c r="I51" i="5"/>
  <c r="B6" i="5"/>
  <c r="E10" i="4"/>
  <c r="E51" i="4" s="1"/>
  <c r="B6" i="4"/>
  <c r="B6" i="3"/>
  <c r="B10" i="1"/>
  <c r="G51" i="1" l="1"/>
  <c r="L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Stauder</author>
  </authors>
  <commentList>
    <comment ref="A10" authorId="0" shapeId="0" xr:uid="{00000000-0006-0000-0400-000001000000}">
      <text>
        <r>
          <rPr>
            <sz val="9"/>
            <color indexed="81"/>
            <rFont val="Calibri"/>
            <family val="2"/>
            <scheme val="minor"/>
          </rPr>
          <t>mit dem Tabulator weiter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Stauder</author>
  </authors>
  <commentList>
    <comment ref="A10" authorId="0" shapeId="0" xr:uid="{00000000-0006-0000-0600-000001000000}">
      <text>
        <r>
          <rPr>
            <sz val="9"/>
            <color indexed="81"/>
            <rFont val="Calibri"/>
            <family val="2"/>
            <scheme val="minor"/>
          </rPr>
          <t>mit dem Tabulator weiter</t>
        </r>
      </text>
    </comment>
  </commentList>
</comments>
</file>

<file path=xl/sharedStrings.xml><?xml version="1.0" encoding="utf-8"?>
<sst xmlns="http://schemas.openxmlformats.org/spreadsheetml/2006/main" count="209" uniqueCount="155">
  <si>
    <t>per / au</t>
  </si>
  <si>
    <t>Datum / Date</t>
  </si>
  <si>
    <t>Konto / Compte</t>
  </si>
  <si>
    <t>Beleg / Pièce</t>
  </si>
  <si>
    <t>Gkonto / CPartie</t>
  </si>
  <si>
    <t>Total</t>
  </si>
  <si>
    <t>Menge / quantité</t>
  </si>
  <si>
    <t>Einheit / unité</t>
  </si>
  <si>
    <t xml:space="preserve">Debitoren / Débiteurs </t>
  </si>
  <si>
    <t>Warenlager / Stock</t>
  </si>
  <si>
    <t>Debitor / 
Débiteur</t>
  </si>
  <si>
    <t>Artikel / 
Article</t>
  </si>
  <si>
    <t>Lieferant / 
Fournisseur</t>
  </si>
  <si>
    <t>Saldo</t>
  </si>
  <si>
    <t>Kunde / Client</t>
  </si>
  <si>
    <t>Saldo / Solde</t>
  </si>
  <si>
    <t>Kreditoren / Créancier</t>
  </si>
  <si>
    <t>Kreditor, Zeitraum / 
Créancier, période</t>
  </si>
  <si>
    <t>Ja</t>
  </si>
  <si>
    <t>Nein</t>
  </si>
  <si>
    <t>effektiv</t>
  </si>
  <si>
    <t>Transitorische Aktiven / Actifs transitoirs</t>
  </si>
  <si>
    <t>Buchungstext / 
Libellé</t>
  </si>
  <si>
    <t>Transitorische Passiven / Passif transitoirs</t>
  </si>
  <si>
    <t>Deutsch</t>
  </si>
  <si>
    <t>Français</t>
  </si>
  <si>
    <t>Sprache / Langues</t>
  </si>
  <si>
    <t>Haben-Buchungstext</t>
  </si>
  <si>
    <t>FW-Betrag</t>
  </si>
  <si>
    <t>Bewertung Warenlager</t>
  </si>
  <si>
    <t>Wertbe-richtigung  zu %</t>
  </si>
  <si>
    <t>Währung</t>
  </si>
  <si>
    <t>Akonto-zahlungen / Acomptes effectués</t>
  </si>
  <si>
    <t>Einkaufspreis / Prix d'achat</t>
  </si>
  <si>
    <t>Verkaufspreis / Prix de vente</t>
  </si>
  <si>
    <t>00</t>
  </si>
  <si>
    <t xml:space="preserve">Kein Entgeld                                      </t>
  </si>
  <si>
    <t>01</t>
  </si>
  <si>
    <t xml:space="preserve">MWST nicht relevant / Abschluss                   </t>
  </si>
  <si>
    <t>04</t>
  </si>
  <si>
    <t xml:space="preserve">Diverses                                          </t>
  </si>
  <si>
    <t>05</t>
  </si>
  <si>
    <t xml:space="preserve">Entgeltsminderung                                 </t>
  </si>
  <si>
    <t>06</t>
  </si>
  <si>
    <t xml:space="preserve">Übertragung im Meldeverfahren                     </t>
  </si>
  <si>
    <t>07</t>
  </si>
  <si>
    <t xml:space="preserve">optierte steuerbare Leistung                      </t>
  </si>
  <si>
    <t>08</t>
  </si>
  <si>
    <t xml:space="preserve">Nicht steuerbare Leistungen Art.21 nicht optiert  </t>
  </si>
  <si>
    <t>10</t>
  </si>
  <si>
    <t xml:space="preserve">8% Umsatzsteuer                                   </t>
  </si>
  <si>
    <t>11</t>
  </si>
  <si>
    <t xml:space="preserve">3.8% Umsatzsteuer - Beherbergung                  </t>
  </si>
  <si>
    <t>12</t>
  </si>
  <si>
    <t xml:space="preserve">2.5% Umsatzsteuer                                 </t>
  </si>
  <si>
    <t>13</t>
  </si>
  <si>
    <t xml:space="preserve">Leistungen im Ausland                             </t>
  </si>
  <si>
    <t>14</t>
  </si>
  <si>
    <t xml:space="preserve">Steuer befreite Leistungen/Export                 </t>
  </si>
  <si>
    <t>15</t>
  </si>
  <si>
    <t xml:space="preserve">8% Vorsteuer auf Warenlieferungen                 </t>
  </si>
  <si>
    <t>16</t>
  </si>
  <si>
    <t xml:space="preserve">2.5% Vorsteuer auf Warenlieferungen               </t>
  </si>
  <si>
    <t>17</t>
  </si>
  <si>
    <t xml:space="preserve">8% Vorsteuer Investitionen, übrig. Betreibsaufw.  </t>
  </si>
  <si>
    <t>18</t>
  </si>
  <si>
    <t xml:space="preserve">3.8 % Entgeltsminderungen - Beherbergung          </t>
  </si>
  <si>
    <t>19</t>
  </si>
  <si>
    <t>2.5% Vorsteuer Investitionen, übrig. Betreibsaufw.</t>
  </si>
  <si>
    <t>20</t>
  </si>
  <si>
    <t xml:space="preserve">keine Vorsteuer                                   </t>
  </si>
  <si>
    <t>21</t>
  </si>
  <si>
    <t xml:space="preserve">3.8% Vorsteuer Beherbergung                       </t>
  </si>
  <si>
    <t>24</t>
  </si>
  <si>
    <t xml:space="preserve">2.5% Urproduktion (Land-, Forstwirtschaft)        </t>
  </si>
  <si>
    <t>25</t>
  </si>
  <si>
    <t xml:space="preserve">100% MwSt (Zollquittungen)                        </t>
  </si>
  <si>
    <t>26</t>
  </si>
  <si>
    <t xml:space="preserve">Bezugssteuer                                      </t>
  </si>
  <si>
    <t>27</t>
  </si>
  <si>
    <t xml:space="preserve">Wareneinkauf aus dem Ausland                      </t>
  </si>
  <si>
    <t>28</t>
  </si>
  <si>
    <t xml:space="preserve">Einlageentsteuerung 8%                            </t>
  </si>
  <si>
    <t>29</t>
  </si>
  <si>
    <t xml:space="preserve">Einlageentsteuerung 2.5%                          </t>
  </si>
  <si>
    <t>30</t>
  </si>
  <si>
    <t xml:space="preserve">Abschlussbuchungen, Rückbuchungen                 </t>
  </si>
  <si>
    <t>50</t>
  </si>
  <si>
    <t xml:space="preserve">Eigenverbrauch 8%                                 </t>
  </si>
  <si>
    <t>51</t>
  </si>
  <si>
    <t xml:space="preserve">Eigenverbrauch 2.5%                               </t>
  </si>
  <si>
    <t>52</t>
  </si>
  <si>
    <t xml:space="preserve">Subventionen, Kurtaxen, etc.                      </t>
  </si>
  <si>
    <t>53</t>
  </si>
  <si>
    <t xml:space="preserve">Spenden, Dividenden, Schadenersatz, etc.          </t>
  </si>
  <si>
    <t>70</t>
  </si>
  <si>
    <t xml:space="preserve">6.7% Saldosteuersatz                              </t>
  </si>
  <si>
    <t>71</t>
  </si>
  <si>
    <t xml:space="preserve">6.1% Saldosteuersatz                              </t>
  </si>
  <si>
    <t>72</t>
  </si>
  <si>
    <t xml:space="preserve">5.2% Saldosteuersatz                              </t>
  </si>
  <si>
    <t>73</t>
  </si>
  <si>
    <t xml:space="preserve">4.4% Saldosteuersatz                              </t>
  </si>
  <si>
    <t>74</t>
  </si>
  <si>
    <t xml:space="preserve">3.7% Saldosteuersatz                              </t>
  </si>
  <si>
    <t>75</t>
  </si>
  <si>
    <t xml:space="preserve">2.9% Saldosteuersatz                              </t>
  </si>
  <si>
    <t>76</t>
  </si>
  <si>
    <t xml:space="preserve">2.1% Saldosteuersatz                              </t>
  </si>
  <si>
    <t>77</t>
  </si>
  <si>
    <t xml:space="preserve">1.3% Saldosteuersatz                              </t>
  </si>
  <si>
    <t>78</t>
  </si>
  <si>
    <t xml:space="preserve">0.6% Saldosteuersatz                              </t>
  </si>
  <si>
    <t>79</t>
  </si>
  <si>
    <t xml:space="preserve">0.1 % Saldosteuersatz                             </t>
  </si>
  <si>
    <t>80</t>
  </si>
  <si>
    <t xml:space="preserve">6.7% 2. Saldosteuersatz                           </t>
  </si>
  <si>
    <t>81</t>
  </si>
  <si>
    <t xml:space="preserve">5.2% 2. Saldosteuersatz                           </t>
  </si>
  <si>
    <t>82</t>
  </si>
  <si>
    <t xml:space="preserve">0.6% 2. Saldosteuersatz                           </t>
  </si>
  <si>
    <t>83</t>
  </si>
  <si>
    <t xml:space="preserve">2.1% 2. Saldosteuersatz                           </t>
  </si>
  <si>
    <t>84</t>
  </si>
  <si>
    <t xml:space="preserve">2.9% 2. Saldosteuersatz                           </t>
  </si>
  <si>
    <t>99</t>
  </si>
  <si>
    <t xml:space="preserve">Mehrwertsteuer - Eingabe MwSt-Betrag              </t>
  </si>
  <si>
    <t xml:space="preserve">Nicht fakturierte Dienstleistungen / Angefangene Arbeiten
Services non facturés / Travail en cours </t>
  </si>
  <si>
    <t>Art der Tätigkeit / Nature de préstation</t>
  </si>
  <si>
    <t>Wert der bis zum Stichtag ausgeführten Arbeiten (Netto) / Valeur des travaux éffectués au jour de clôture (net)</t>
  </si>
  <si>
    <t>Haben-Buchungstext / Texte écriture crédit</t>
  </si>
  <si>
    <t>FW-Betrag / Montant ME</t>
  </si>
  <si>
    <t>Kurs / Cours</t>
  </si>
  <si>
    <t>MWST-Code Haben / Code Crédit TVA</t>
  </si>
  <si>
    <t xml:space="preserve">MwSt-Code Soll / Code Débit TVA </t>
  </si>
  <si>
    <t>Abschluss / Clôture</t>
  </si>
  <si>
    <t>Abschreibung / Amortissement</t>
  </si>
  <si>
    <t>Transitorisch / Transitoire</t>
  </si>
  <si>
    <t xml:space="preserve">MwSt-Code Soll / 
Code Débit TVA </t>
  </si>
  <si>
    <t>MWST-Code Haben / 
Code Crédit TVA</t>
  </si>
  <si>
    <t>Die so gefärbten Zellen sind nicht abzuändern, diese werden automatisch berechnet</t>
  </si>
  <si>
    <t>Kanton</t>
  </si>
  <si>
    <t>Bitte Kantonskürzel eintragen</t>
  </si>
  <si>
    <t>Bruttobetrag/Montant brut</t>
  </si>
  <si>
    <t>MWST / TVA</t>
  </si>
  <si>
    <t>Kd.-Nr. / No-Client:</t>
  </si>
  <si>
    <t>Kunde / Client:</t>
  </si>
  <si>
    <t>MWST-Satz / TVA-taux</t>
  </si>
  <si>
    <t>Totalbetrag / Montant totale</t>
  </si>
  <si>
    <t>Kreditor</t>
  </si>
  <si>
    <t>Anleitung:</t>
  </si>
  <si>
    <t>Bitte füllen Sie zuerst die blauen Felder dieses Blatte "Parametereingabe" aus.</t>
  </si>
  <si>
    <t>Benutzen Sie hier bei der Zelle 50 die Tab-Taste um eine neue Zeile einzufügen</t>
  </si>
  <si>
    <t>Benutzen Sie hier bei der Zelle 50 die Tab-Taste um eine neue Zeile einzufügen.</t>
  </si>
  <si>
    <t>Benutzen Sie hier bei Zeile 50 die Tab-Taste um eine neue Zeile einzufügen.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</si>
</sst>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BA0F5"/>
        <bgColor theme="4" tint="0.79998168889431442"/>
      </patternFill>
    </fill>
    <fill>
      <patternFill patternType="solid">
        <fgColor rgb="FF66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1" applyNumberFormat="1" applyFont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4" fontId="4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 applyProtection="1">
      <alignment horizontal="left" vertical="center"/>
      <protection locked="0"/>
    </xf>
    <xf numFmtId="1" fontId="3" fillId="0" borderId="0" xfId="1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shrinkToFit="1"/>
    </xf>
    <xf numFmtId="14" fontId="5" fillId="0" borderId="0" xfId="1" applyNumberFormat="1" applyFont="1" applyAlignment="1">
      <alignment horizontal="left" vertical="center" wrapText="1"/>
    </xf>
    <xf numFmtId="1" fontId="5" fillId="0" borderId="0" xfId="1" applyNumberFormat="1" applyFont="1" applyBorder="1" applyAlignment="1" applyProtection="1">
      <alignment horizontal="left" vertical="center"/>
      <protection locked="0"/>
    </xf>
    <xf numFmtId="1" fontId="5" fillId="0" borderId="0" xfId="1" applyNumberFormat="1" applyFont="1" applyBorder="1" applyAlignment="1">
      <alignment horizontal="left" vertical="center" wrapText="1"/>
    </xf>
    <xf numFmtId="14" fontId="4" fillId="0" borderId="0" xfId="1" applyNumberFormat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4" fontId="9" fillId="0" borderId="0" xfId="1" applyNumberFormat="1" applyFont="1" applyAlignment="1">
      <alignment horizontal="left" vertical="center"/>
    </xf>
    <xf numFmtId="1" fontId="9" fillId="0" borderId="0" xfId="1" applyNumberFormat="1" applyFont="1" applyAlignment="1">
      <alignment horizontal="left" vertical="center"/>
    </xf>
    <xf numFmtId="164" fontId="9" fillId="0" borderId="0" xfId="1" applyFont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1" applyFont="1" applyAlignment="1">
      <alignment horizontal="right" vertical="center"/>
    </xf>
    <xf numFmtId="164" fontId="6" fillId="0" borderId="0" xfId="1" applyFont="1" applyAlignment="1">
      <alignment horizontal="right" vertical="center"/>
    </xf>
    <xf numFmtId="14" fontId="7" fillId="2" borderId="0" xfId="0" applyNumberFormat="1" applyFont="1" applyFill="1" applyBorder="1" applyAlignment="1">
      <alignment horizontal="left" wrapText="1"/>
    </xf>
    <xf numFmtId="1" fontId="7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164" fontId="7" fillId="2" borderId="0" xfId="1" applyNumberFormat="1" applyFont="1" applyFill="1" applyBorder="1" applyAlignment="1">
      <alignment wrapText="1"/>
    </xf>
    <xf numFmtId="1" fontId="7" fillId="2" borderId="0" xfId="0" applyNumberFormat="1" applyFont="1" applyFill="1" applyBorder="1" applyAlignment="1">
      <alignment wrapText="1"/>
    </xf>
    <xf numFmtId="14" fontId="8" fillId="0" borderId="0" xfId="1" applyNumberFormat="1" applyFont="1" applyAlignment="1">
      <alignment vertical="center" wrapText="1"/>
    </xf>
    <xf numFmtId="14" fontId="4" fillId="0" borderId="0" xfId="1" applyNumberFormat="1" applyFont="1" applyBorder="1" applyAlignment="1" applyProtection="1">
      <alignment horizontal="left" vertical="center"/>
      <protection locked="0"/>
    </xf>
    <xf numFmtId="164" fontId="6" fillId="0" borderId="0" xfId="1" applyFont="1" applyAlignment="1">
      <alignment horizontal="center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6" fillId="4" borderId="0" xfId="0" applyNumberFormat="1" applyFont="1" applyFill="1" applyBorder="1" applyAlignment="1">
      <alignment shrinkToFit="1"/>
    </xf>
    <xf numFmtId="49" fontId="0" fillId="0" borderId="0" xfId="0" applyNumberFormat="1"/>
    <xf numFmtId="1" fontId="13" fillId="2" borderId="0" xfId="0" applyNumberFormat="1" applyFont="1" applyFill="1" applyBorder="1" applyAlignment="1">
      <alignment horizontal="left" wrapText="1"/>
    </xf>
    <xf numFmtId="164" fontId="12" fillId="2" borderId="0" xfId="1" applyNumberFormat="1" applyFont="1" applyFill="1" applyBorder="1" applyAlignment="1">
      <alignment wrapText="1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4" fillId="0" borderId="0" xfId="1" applyNumberFormat="1" applyFont="1" applyBorder="1" applyAlignment="1" applyProtection="1">
      <alignment horizontal="left" vertical="center" shrinkToFit="1"/>
      <protection locked="0"/>
    </xf>
    <xf numFmtId="164" fontId="0" fillId="0" borderId="0" xfId="1" applyFont="1"/>
    <xf numFmtId="1" fontId="4" fillId="0" borderId="0" xfId="1" applyNumberFormat="1" applyFont="1" applyAlignment="1">
      <alignment horizontal="left" vertical="center"/>
    </xf>
    <xf numFmtId="164" fontId="0" fillId="4" borderId="0" xfId="1" applyFont="1" applyFill="1"/>
    <xf numFmtId="0" fontId="0" fillId="0" borderId="0" xfId="0"/>
    <xf numFmtId="164" fontId="3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14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64" fontId="3" fillId="0" borderId="0" xfId="1" quotePrefix="1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1" fontId="13" fillId="0" borderId="0" xfId="0" applyNumberFormat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164" fontId="6" fillId="4" borderId="0" xfId="1" applyFont="1" applyFill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>
      <alignment shrinkToFit="1"/>
    </xf>
    <xf numFmtId="0" fontId="14" fillId="4" borderId="0" xfId="1" applyNumberFormat="1" applyFont="1" applyFill="1" applyAlignment="1">
      <alignment shrinkToFit="1"/>
    </xf>
    <xf numFmtId="0" fontId="14" fillId="0" borderId="0" xfId="0" applyFont="1" applyAlignment="1">
      <alignment vertical="center"/>
    </xf>
    <xf numFmtId="164" fontId="14" fillId="4" borderId="0" xfId="1" applyFont="1" applyFill="1" applyAlignment="1">
      <alignment vertical="center"/>
    </xf>
    <xf numFmtId="164" fontId="14" fillId="0" borderId="0" xfId="1" applyFont="1" applyAlignment="1">
      <alignment vertical="center"/>
    </xf>
    <xf numFmtId="1" fontId="14" fillId="0" borderId="0" xfId="1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4" fontId="6" fillId="4" borderId="0" xfId="1" applyNumberFormat="1" applyFont="1" applyFill="1" applyAlignment="1">
      <alignment vertical="center"/>
    </xf>
    <xf numFmtId="164" fontId="0" fillId="4" borderId="0" xfId="1" applyNumberFormat="1" applyFont="1" applyFill="1"/>
    <xf numFmtId="164" fontId="6" fillId="0" borderId="0" xfId="1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6" fillId="0" borderId="0" xfId="1" applyNumberFormat="1" applyFont="1" applyFill="1" applyBorder="1" applyAlignment="1">
      <alignment shrinkToFit="1"/>
    </xf>
    <xf numFmtId="0" fontId="6" fillId="4" borderId="0" xfId="1" applyNumberFormat="1" applyFont="1" applyFill="1" applyAlignment="1">
      <alignment shrinkToFit="1"/>
    </xf>
    <xf numFmtId="1" fontId="6" fillId="0" borderId="0" xfId="1" applyNumberFormat="1" applyFont="1" applyAlignment="1">
      <alignment vertical="center"/>
    </xf>
    <xf numFmtId="14" fontId="4" fillId="0" borderId="0" xfId="1" applyNumberFormat="1" applyFont="1" applyBorder="1" applyAlignment="1" applyProtection="1">
      <alignment horizontal="left" vertical="center"/>
      <protection locked="0"/>
    </xf>
    <xf numFmtId="14" fontId="8" fillId="0" borderId="0" xfId="1" applyNumberFormat="1" applyFont="1" applyAlignment="1">
      <alignment horizontal="left" vertical="center" wrapText="1"/>
    </xf>
    <xf numFmtId="1" fontId="4" fillId="0" borderId="0" xfId="1" applyNumberFormat="1" applyFont="1" applyBorder="1" applyAlignment="1" applyProtection="1">
      <alignment horizontal="left" vertical="center" shrinkToFit="1"/>
      <protection locked="0"/>
    </xf>
    <xf numFmtId="14" fontId="5" fillId="0" borderId="0" xfId="1" applyNumberFormat="1" applyFont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hidden="1"/>
    </xf>
  </cellXfs>
  <cellStyles count="6">
    <cellStyle name="Komma" xfId="1" builtinId="3"/>
    <cellStyle name="Komma 2" xfId="2" xr:uid="{00000000-0005-0000-0000-000001000000}"/>
    <cellStyle name="Prozent 2" xfId="4" xr:uid="{00000000-0005-0000-0000-000002000000}"/>
    <cellStyle name="Standard" xfId="0" builtinId="0"/>
    <cellStyle name="Standard 2" xfId="3" xr:uid="{00000000-0005-0000-0000-000004000000}"/>
    <cellStyle name="Standard 2 2" xfId="5" xr:uid="{00000000-0005-0000-0000-000005000000}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rgb="FF00FFFF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color auto="1"/>
      </font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0_ ;_ * \-#,##0.00_ ;_ * &quot;-&quot;??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numFmt numFmtId="164" formatCode="_ * #,##0.00_ ;_ * \-#,##0.00_ ;_ * &quot;-&quot;??_ ;_ @_ 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0_ ;_ * \-#,##0.00_ ;_ * &quot;-&quot;??_ ;_ @_ 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6699FF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00FFFF"/>
      <color rgb="FF6699FF"/>
      <color rgb="FF99FFCC"/>
      <color rgb="FF3366FF"/>
      <color rgb="FF0066FF"/>
      <color rgb="FFFF7C80"/>
      <color rgb="FFFF5050"/>
      <color rgb="FF6BA0F5"/>
      <color rgb="FF1568EF"/>
      <color rgb="FF4F8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3305176</xdr:colOff>
      <xdr:row>41</xdr:row>
      <xdr:rowOff>19049</xdr:rowOff>
    </xdr:from>
    <xdr:to>
      <xdr:col>16</xdr:col>
      <xdr:colOff>400050</xdr:colOff>
      <xdr:row>47</xdr:row>
      <xdr:rowOff>56213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963276" y="8540749"/>
          <a:ext cx="4054474" cy="1180164"/>
          <a:chOff x="9544050" y="8570768"/>
          <a:chExt cx="2982462" cy="145732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40612" y="8570768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3248025</xdr:colOff>
      <xdr:row>41</xdr:row>
      <xdr:rowOff>38100</xdr:rowOff>
    </xdr:from>
    <xdr:to>
      <xdr:col>10</xdr:col>
      <xdr:colOff>542924</xdr:colOff>
      <xdr:row>47</xdr:row>
      <xdr:rowOff>152399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017125" y="8648700"/>
          <a:ext cx="4051299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39</xdr:row>
      <xdr:rowOff>180975</xdr:rowOff>
    </xdr:from>
    <xdr:to>
      <xdr:col>14</xdr:col>
      <xdr:colOff>247649</xdr:colOff>
      <xdr:row>46</xdr:row>
      <xdr:rowOff>104774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937875" y="8728075"/>
          <a:ext cx="36480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2657475</xdr:colOff>
      <xdr:row>40</xdr:row>
      <xdr:rowOff>57150</xdr:rowOff>
    </xdr:from>
    <xdr:to>
      <xdr:col>9</xdr:col>
      <xdr:colOff>5848349</xdr:colOff>
      <xdr:row>46</xdr:row>
      <xdr:rowOff>171449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007475" y="8197850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1304925</xdr:colOff>
      <xdr:row>40</xdr:row>
      <xdr:rowOff>57150</xdr:rowOff>
    </xdr:from>
    <xdr:to>
      <xdr:col>19</xdr:col>
      <xdr:colOff>4495799</xdr:colOff>
      <xdr:row>46</xdr:row>
      <xdr:rowOff>171449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2671425" y="8261350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2419350</xdr:colOff>
      <xdr:row>40</xdr:row>
      <xdr:rowOff>38100</xdr:rowOff>
    </xdr:from>
    <xdr:to>
      <xdr:col>15</xdr:col>
      <xdr:colOff>5610224</xdr:colOff>
      <xdr:row>46</xdr:row>
      <xdr:rowOff>152399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0521950" y="8420100"/>
          <a:ext cx="3190874" cy="1257299"/>
          <a:chOff x="9544050" y="8429625"/>
          <a:chExt cx="3000375" cy="155257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277"/>
          <a:stretch/>
        </xdr:blipFill>
        <xdr:spPr>
          <a:xfrm>
            <a:off x="11058525" y="8429625"/>
            <a:ext cx="1485900" cy="1457325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 flipV="1">
            <a:off x="9544050" y="9334500"/>
            <a:ext cx="1457325" cy="647700"/>
          </a:xfrm>
          <a:prstGeom prst="straightConnector1">
            <a:avLst/>
          </a:prstGeom>
          <a:ln w="571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5" displayName="Tabelle5" ref="A10:M50" headerRowCount="0" totalsRowShown="0" headerRowDxfId="154" dataDxfId="153" headerRowCellStyle="Komma">
  <tableColumns count="13">
    <tableColumn id="1" xr3:uid="{00000000-0010-0000-0000-000001000000}" name="Spalte1" headerRowDxfId="152" dataDxfId="151"/>
    <tableColumn id="2" xr3:uid="{00000000-0010-0000-0000-000002000000}" name="Spalte2" headerRowDxfId="150" dataDxfId="149">
      <calculatedColumnFormula>1100</calculatedColumnFormula>
    </tableColumn>
    <tableColumn id="3" xr3:uid="{00000000-0010-0000-0000-000003000000}" name="Spalte3" headerRowDxfId="148" dataDxfId="147"/>
    <tableColumn id="4" xr3:uid="{00000000-0010-0000-0000-000004000000}" name="Spalte4" headerRowDxfId="146" dataDxfId="145"/>
    <tableColumn id="8" xr3:uid="{00000000-0010-0000-0000-000008000000}" name="Spalte8" headerRowDxfId="144" dataDxfId="143">
      <calculatedColumnFormula>Tabelle5[[#All],[Spalte4]]</calculatedColumnFormula>
    </tableColumn>
    <tableColumn id="5" xr3:uid="{00000000-0010-0000-0000-000005000000}" name="Spalte5" headerRowDxfId="142" dataDxfId="141"/>
    <tableColumn id="11" xr3:uid="{00000000-0010-0000-0000-00000B000000}" name="Spalte11" headerRowDxfId="140" dataDxfId="139" dataCellStyle="Komma"/>
    <tableColumn id="10" xr3:uid="{00000000-0010-0000-0000-00000A000000}" name="Spalte10" headerRowDxfId="138" dataDxfId="137"/>
    <tableColumn id="6" xr3:uid="{00000000-0010-0000-0000-000006000000}" name="Spalte6" headerRowDxfId="136" dataDxfId="135" headerRowCellStyle="Komma" dataCellStyle="Komma">
      <calculatedColumnFormula>L10-Tabelle5[[#This Row],[Spalte13]]</calculatedColumnFormula>
    </tableColumn>
    <tableColumn id="16" xr3:uid="{00000000-0010-0000-0000-000010000000}" name="Spalte13" headerRowDxfId="134" dataDxfId="133" headerRowCellStyle="Komma">
      <calculatedColumnFormula>IF(Parametereingabe!$B$11="effektiv",MROUND(Tabelle5[[#This Row],[Spalte12]]/(100+Tabelle5[[#This Row],[Spalte9]])*Tabelle5[[#This Row],[Spalte9]],0.05),IF(Parametereingabe!$B$11="Saldo",MROUND(Tabelle5[[#This Row],[Spalte12]]*Tabelle5[[#This Row],[Spalte9]]/100,0.05),0))</calculatedColumnFormula>
    </tableColumn>
    <tableColumn id="13" xr3:uid="{00000000-0010-0000-0000-00000D000000}" name="Spalte9" headerRowDxfId="132" dataDxfId="131" headerRowCellStyle="Komma" dataCellStyle="Komma"/>
    <tableColumn id="14" xr3:uid="{00000000-0010-0000-0000-00000E000000}" name="Spalte12" headerRowDxfId="130" dataDxfId="129" headerRowCellStyle="Komma" dataCellStyle="Komma"/>
    <tableColumn id="15" xr3:uid="{00000000-0010-0000-0000-00000F000000}" name="Spalte7" headerRowDxfId="128" dataDxfId="127" headerRowCellStyle="K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52" displayName="Tabelle52" ref="A10:F50" headerRowCount="0" totalsRowShown="0" headerRowDxfId="125" dataDxfId="124" headerRowCellStyle="Komma">
  <tableColumns count="6">
    <tableColumn id="1" xr3:uid="{00000000-0010-0000-0100-000001000000}" name="Spalte1" headerRowDxfId="123" dataDxfId="122"/>
    <tableColumn id="2" xr3:uid="{00000000-0010-0000-0100-000002000000}" name="Spalte2" headerRowDxfId="121" dataDxfId="120"/>
    <tableColumn id="3" xr3:uid="{00000000-0010-0000-0100-000003000000}" name="Spalte3" headerRowDxfId="119" dataDxfId="118" dataCellStyle="Komma"/>
    <tableColumn id="4" xr3:uid="{00000000-0010-0000-0100-000004000000}" name="Spalte4" headerRowDxfId="117" dataDxfId="116"/>
    <tableColumn id="6" xr3:uid="{00000000-0010-0000-0100-000006000000}" name="Spalte6" headerRowDxfId="115" dataDxfId="114" headerRowCellStyle="Komma" dataCellStyle="Komma"/>
    <tableColumn id="7" xr3:uid="{00000000-0010-0000-0100-000007000000}" name="Spalte7" headerRowDxfId="113" dataDxfId="112" dataCellStyle="Komma">
      <calculatedColumnFormula>Tabelle52[[#All],[Spalte3]]*Tabelle52[[#All],[Spalte6]]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53" displayName="Tabelle53" ref="A10:E50" headerRowCount="0" totalsRowShown="0" headerRowDxfId="111" dataDxfId="110" headerRowCellStyle="Komma">
  <tableColumns count="5">
    <tableColumn id="1" xr3:uid="{00000000-0010-0000-0200-000001000000}" name="Spalte1" headerRowDxfId="109" dataDxfId="108"/>
    <tableColumn id="2" xr3:uid="{00000000-0010-0000-0200-000002000000}" name="Spalte2" headerRowDxfId="107" dataDxfId="106" dataCellStyle="Komma"/>
    <tableColumn id="4" xr3:uid="{00000000-0010-0000-0200-000004000000}" name="Spalte3" headerRowDxfId="105" dataDxfId="104" dataCellStyle="Komma"/>
    <tableColumn id="6" xr3:uid="{00000000-0010-0000-0200-000006000000}" name="Spalte6" headerRowDxfId="103" dataDxfId="102" headerRowCellStyle="Komma" dataCellStyle="Komma"/>
    <tableColumn id="7" xr3:uid="{00000000-0010-0000-0200-000007000000}" name="Spalte7" headerRowDxfId="101" dataDxfId="100" dataCellStyle="Komma">
      <calculatedColumnFormula>Tabelle53[[#All],[Spalte3]]-Tabelle53[[#All],[Spalte6]]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le5412" displayName="Tabelle5412" ref="A10:I50" headerRowCount="0" totalsRowShown="0" headerRowDxfId="96" dataDxfId="95" headerRowCellStyle="Komma">
  <tableColumns count="9">
    <tableColumn id="1" xr3:uid="{00000000-0010-0000-0300-000001000000}" name="Spalte1" headerRowDxfId="94" dataDxfId="93">
      <calculatedColumnFormula>Parametereingabe!$B$7</calculatedColumnFormula>
    </tableColumn>
    <tableColumn id="2" xr3:uid="{00000000-0010-0000-0300-000002000000}" name="Spalte2" headerRowDxfId="92" dataDxfId="91">
      <calculatedColumnFormula>1300</calculatedColumnFormula>
    </tableColumn>
    <tableColumn id="3" xr3:uid="{00000000-0010-0000-0300-000003000000}" name="Spalte3" headerRowDxfId="90" dataDxfId="89"/>
    <tableColumn id="4" xr3:uid="{00000000-0010-0000-0300-000004000000}" name="Spalte4" headerRowDxfId="88" dataDxfId="87"/>
    <tableColumn id="8" xr3:uid="{00000000-0010-0000-0300-000008000000}" name="Spalte8" headerRowDxfId="86" dataDxfId="85">
      <calculatedColumnFormula>Tabelle5412[[#All],[Spalte4]]</calculatedColumnFormula>
    </tableColumn>
    <tableColumn id="5" xr3:uid="{00000000-0010-0000-0300-000005000000}" name="Spalte5" headerRowDxfId="84" dataDxfId="83"/>
    <tableColumn id="15" xr3:uid="{00000000-0010-0000-0300-00000F000000}" name="Spalte14" headerRowDxfId="82" dataDxfId="81"/>
    <tableColumn id="14" xr3:uid="{00000000-0010-0000-0300-00000E000000}" name="Spalte13" headerRowDxfId="80" dataDxfId="79"/>
    <tableColumn id="6" xr3:uid="{00000000-0010-0000-0300-000006000000}" name="Spalte6" headerRowDxfId="78" dataDxfId="77" headerRowCellStyle="Komma" dataCellStyle="K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54" displayName="Tabelle54" ref="A10:R50" headerRowCount="0" totalsRowShown="0" headerRowDxfId="70" dataDxfId="69" headerRowCellStyle="Komma">
  <tableColumns count="18">
    <tableColumn id="1" xr3:uid="{00000000-0010-0000-0400-000001000000}" name="Spalte1" headerRowDxfId="68" dataDxfId="67"/>
    <tableColumn id="2" xr3:uid="{00000000-0010-0000-0400-000002000000}" name="Spalte2" headerRowDxfId="66" dataDxfId="65"/>
    <tableColumn id="3" xr3:uid="{00000000-0010-0000-0400-000003000000}" name="Spalte3" headerRowDxfId="64" dataDxfId="63"/>
    <tableColumn id="4" xr3:uid="{00000000-0010-0000-0400-000004000000}" name="Spalte4" headerRowDxfId="62" dataDxfId="61"/>
    <tableColumn id="8" xr3:uid="{00000000-0010-0000-0400-000008000000}" name="Spalte8" headerRowDxfId="60" dataDxfId="59" dataCellStyle="Komma">
      <calculatedColumnFormula>Tabelle54[[#All],[Spalte4]]</calculatedColumnFormula>
    </tableColumn>
    <tableColumn id="5" xr3:uid="{00000000-0010-0000-0400-000005000000}" name="Spalte5" headerRowDxfId="58" dataDxfId="57"/>
    <tableColumn id="15" xr3:uid="{00000000-0010-0000-0400-00000F000000}" name="Spalte14" headerRowDxfId="56" dataDxfId="55"/>
    <tableColumn id="14" xr3:uid="{00000000-0010-0000-0400-00000E000000}" name="Spalte13" headerRowDxfId="54" dataDxfId="53"/>
    <tableColumn id="6" xr3:uid="{00000000-0010-0000-0400-000006000000}" name="Spalte6" headerRowDxfId="52" dataDxfId="51" headerRowCellStyle="Komma" dataCellStyle="Komma">
      <calculatedColumnFormula>L10-Tabelle54[[#All],[Spalte17]]</calculatedColumnFormula>
    </tableColumn>
    <tableColumn id="17" xr3:uid="{00000000-0010-0000-0400-000011000000}" name="Spalte17" headerRowDxfId="50" dataDxfId="49" headerRowCellStyle="Komma" dataCellStyle="Komma">
      <calculatedColumnFormula>IF(Parametereingabe!$B$11="effektiv",MROUND(Tabelle54[[#All],[Spalte15]]/(100+Tabelle54[[#All],[Spalte16]])*Tabelle54[[#All],[Spalte16]],0.05),IF(Parametereingabe!$B$11="Saldo",MROUND(Tabelle54[[#All],[Spalte15]]*Tabelle54[[#All],[Spalte16]]/100,0.05),0))</calculatedColumnFormula>
    </tableColumn>
    <tableColumn id="16" xr3:uid="{00000000-0010-0000-0400-000010000000}" name="Spalte16" headerRowDxfId="48" dataDxfId="47" headerRowCellStyle="Komma" dataCellStyle="Komma"/>
    <tableColumn id="11" xr3:uid="{00000000-0010-0000-0400-00000B000000}" name="Spalte15" headerRowDxfId="46" dataDxfId="45" headerRowCellStyle="Komma" dataCellStyle="Komma"/>
    <tableColumn id="10" xr3:uid="{00000000-0010-0000-0400-00000A000000}" name="Spalte10" headerRowDxfId="44" dataDxfId="43" headerRowCellStyle="Komma" dataCellStyle="Komma">
      <calculatedColumnFormula>IF(Parametereingabe!$B$9="Ja",30," ")</calculatedColumnFormula>
    </tableColumn>
    <tableColumn id="18" xr3:uid="{00000000-0010-0000-0400-000012000000}" name="Spalte18" headerRowDxfId="42" dataDxfId="41" headerRowCellStyle="Komma"/>
    <tableColumn id="13" xr3:uid="{00000000-0010-0000-0400-00000D000000}" name="Spalte12" headerRowDxfId="40" dataDxfId="39" headerRowCellStyle="Komma"/>
    <tableColumn id="9" xr3:uid="{00000000-0010-0000-0400-000009000000}" name="Spalte9" headerRowDxfId="38" dataDxfId="37" headerRowCellStyle="Komma" dataCellStyle="Komma">
      <calculatedColumnFormula>"Ja"</calculatedColumnFormula>
    </tableColumn>
    <tableColumn id="12" xr3:uid="{00000000-0010-0000-0400-00000C000000}" name="Spalte11" headerRowDxfId="36" dataDxfId="35" headerRowCellStyle="Komma"/>
    <tableColumn id="7" xr3:uid="{00000000-0010-0000-0400-000007000000}" name="Spalte7" headerRowDxfId="34" dataDxfId="33">
      <calculatedColumnFormula>"Ja"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elle541213" displayName="Tabelle541213" ref="A10:N50" headerRowCount="0" totalsRowShown="0" headerRowDxfId="29" dataDxfId="28" headerRowCellStyle="Komma">
  <tableColumns count="14">
    <tableColumn id="1" xr3:uid="{00000000-0010-0000-0500-000001000000}" name="Spalte1" headerRowDxfId="27" dataDxfId="26">
      <calculatedColumnFormula>$B$6</calculatedColumnFormula>
    </tableColumn>
    <tableColumn id="2" xr3:uid="{00000000-0010-0000-0500-000002000000}" name="Spalte2" headerRowDxfId="25" dataDxfId="24"/>
    <tableColumn id="3" xr3:uid="{00000000-0010-0000-0500-000003000000}" name="Spalte3" headerRowDxfId="23" dataDxfId="22">
      <calculatedColumnFormula>2300</calculatedColumnFormula>
    </tableColumn>
    <tableColumn id="4" xr3:uid="{00000000-0010-0000-0500-000004000000}" name="Spalte4" headerRowDxfId="21" dataDxfId="20"/>
    <tableColumn id="8" xr3:uid="{00000000-0010-0000-0500-000008000000}" name="Spalte8" headerRowDxfId="19" dataDxfId="18">
      <calculatedColumnFormula>Tabelle541213[[#All],[Spalte4]]</calculatedColumnFormula>
    </tableColumn>
    <tableColumn id="5" xr3:uid="{00000000-0010-0000-0500-000005000000}" name="Spalte5" headerRowDxfId="17" dataDxfId="16"/>
    <tableColumn id="15" xr3:uid="{00000000-0010-0000-0500-00000F000000}" name="Spalte14" headerRowDxfId="15" dataDxfId="14"/>
    <tableColumn id="14" xr3:uid="{00000000-0010-0000-0500-00000E000000}" name="Spalte13" headerRowDxfId="13" dataDxfId="12"/>
    <tableColumn id="6" xr3:uid="{00000000-0010-0000-0500-000006000000}" name="Spalte6" headerRowDxfId="11" dataDxfId="10" headerRowCellStyle="Komma" dataCellStyle="Komma"/>
    <tableColumn id="10" xr3:uid="{00000000-0010-0000-0500-00000A000000}" name="Spalte10" headerRowDxfId="9" dataDxfId="8" headerRowCellStyle="Komma" dataCellStyle="Komma">
      <calculatedColumnFormula>IF(Parametereingabe!$B$9="Ja",30," ")</calculatedColumnFormula>
    </tableColumn>
    <tableColumn id="13" xr3:uid="{00000000-0010-0000-0500-00000D000000}" name="Spalte12" headerRowDxfId="7" dataDxfId="6" headerRowCellStyle="Komma"/>
    <tableColumn id="9" xr3:uid="{00000000-0010-0000-0500-000009000000}" name="Spalte9" headerRowDxfId="5" dataDxfId="4" headerRowCellStyle="Komma" dataCellStyle="Komma">
      <calculatedColumnFormula>"Ja"</calculatedColumnFormula>
    </tableColumn>
    <tableColumn id="12" xr3:uid="{00000000-0010-0000-0500-00000C000000}" name="Spalte11" headerRowDxfId="3" dataDxfId="2" headerRowCellStyle="Komma"/>
    <tableColumn id="7" xr3:uid="{00000000-0010-0000-0500-000007000000}" name="Spalte7" headerRowDxfId="1" dataDxfId="0">
      <calculatedColumnFormula>"Ja"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1:J46"/>
  <sheetViews>
    <sheetView tabSelected="1" workbookViewId="0">
      <selection activeCell="C33" sqref="C33"/>
    </sheetView>
  </sheetViews>
  <sheetFormatPr baseColWidth="10" defaultRowHeight="15" x14ac:dyDescent="0.2"/>
  <cols>
    <col min="1" max="1" width="24.1640625" bestFit="1" customWidth="1"/>
    <col min="2" max="2" width="34.5" style="47" customWidth="1"/>
    <col min="3" max="3" width="108.33203125" bestFit="1" customWidth="1"/>
    <col min="4" max="4" width="11.5" customWidth="1"/>
    <col min="5" max="8" width="11.5" hidden="1" customWidth="1"/>
    <col min="9" max="9" width="46.5" hidden="1" customWidth="1"/>
    <col min="10" max="11" width="11.5" customWidth="1"/>
  </cols>
  <sheetData>
    <row r="1" spans="1:10" x14ac:dyDescent="0.2">
      <c r="A1" t="s">
        <v>26</v>
      </c>
      <c r="B1" s="45" t="s">
        <v>24</v>
      </c>
      <c r="E1" s="1" t="s">
        <v>24</v>
      </c>
      <c r="H1" s="50" t="s">
        <v>35</v>
      </c>
      <c r="I1" s="50" t="s">
        <v>36</v>
      </c>
      <c r="J1" s="50"/>
    </row>
    <row r="2" spans="1:10" x14ac:dyDescent="0.2">
      <c r="E2" s="1" t="s">
        <v>25</v>
      </c>
      <c r="H2" s="50" t="s">
        <v>37</v>
      </c>
      <c r="I2" s="50" t="s">
        <v>38</v>
      </c>
      <c r="J2" s="50"/>
    </row>
    <row r="3" spans="1:10" x14ac:dyDescent="0.2">
      <c r="A3" t="str">
        <f>IF(B1="Deutsch","Kunde","Client")</f>
        <v>Kunde</v>
      </c>
      <c r="B3" s="45"/>
      <c r="H3" s="50" t="s">
        <v>39</v>
      </c>
      <c r="I3" s="50" t="s">
        <v>40</v>
      </c>
      <c r="J3" s="50"/>
    </row>
    <row r="4" spans="1:10" x14ac:dyDescent="0.2">
      <c r="H4" s="50" t="s">
        <v>41</v>
      </c>
      <c r="I4" s="50" t="s">
        <v>42</v>
      </c>
      <c r="J4" s="50"/>
    </row>
    <row r="5" spans="1:10" x14ac:dyDescent="0.2">
      <c r="A5" t="str">
        <f>IF(B1="Deutsch","Kunden-Nr.","Numéro Client")</f>
        <v>Kunden-Nr.</v>
      </c>
      <c r="B5" s="45"/>
      <c r="H5" s="50" t="s">
        <v>43</v>
      </c>
      <c r="I5" s="50" t="s">
        <v>44</v>
      </c>
      <c r="J5" s="50"/>
    </row>
    <row r="6" spans="1:10" x14ac:dyDescent="0.2">
      <c r="H6" s="50" t="s">
        <v>45</v>
      </c>
      <c r="I6" s="50" t="s">
        <v>46</v>
      </c>
      <c r="J6" s="50"/>
    </row>
    <row r="7" spans="1:10" x14ac:dyDescent="0.2">
      <c r="A7" t="str">
        <f>IF(B1="Deutsch","Abschlussdatum","Date de bouclement")</f>
        <v>Abschlussdatum</v>
      </c>
      <c r="B7" s="46">
        <v>44196</v>
      </c>
      <c r="C7" t="str">
        <f>IF(B7=0,"Bitte geben Sie das Abschlussdatum ein, ansonsten werden die nachfolgenden Blätter nicht korrekt angezeigt."," ")</f>
        <v xml:space="preserve"> </v>
      </c>
      <c r="H7" s="50" t="s">
        <v>47</v>
      </c>
      <c r="I7" s="50" t="s">
        <v>48</v>
      </c>
      <c r="J7" s="50"/>
    </row>
    <row r="8" spans="1:10" x14ac:dyDescent="0.2">
      <c r="H8" s="50" t="s">
        <v>49</v>
      </c>
      <c r="I8" s="50" t="s">
        <v>50</v>
      </c>
      <c r="J8" s="50"/>
    </row>
    <row r="9" spans="1:10" x14ac:dyDescent="0.2">
      <c r="A9" t="str">
        <f>IF($B$1="Deutsch","MWST-pflicht","Assujettissement à la TVA")</f>
        <v>MWST-pflicht</v>
      </c>
      <c r="B9" s="45"/>
      <c r="C9" t="str">
        <f>IF(B9=0,"Bitte wählen Sie die MWST-pflicht aus, ansonsten werden die nachfolgenden Blätter teilweise nicht korrekt angezeigt."," ")</f>
        <v>Bitte wählen Sie die MWST-pflicht aus, ansonsten werden die nachfolgenden Blätter teilweise nicht korrekt angezeigt.</v>
      </c>
      <c r="E9" s="1" t="s">
        <v>18</v>
      </c>
      <c r="F9" s="1" t="s">
        <v>18</v>
      </c>
      <c r="H9" s="50" t="s">
        <v>51</v>
      </c>
      <c r="I9" s="50" t="s">
        <v>52</v>
      </c>
      <c r="J9" s="50"/>
    </row>
    <row r="10" spans="1:10" x14ac:dyDescent="0.2">
      <c r="E10" s="1" t="s">
        <v>19</v>
      </c>
      <c r="H10" s="50" t="s">
        <v>53</v>
      </c>
      <c r="I10" s="50" t="s">
        <v>54</v>
      </c>
      <c r="J10" s="50"/>
    </row>
    <row r="11" spans="1:10" x14ac:dyDescent="0.2">
      <c r="A11" t="str">
        <f>IF($B$1="Deutsch","MWST-Methode","Méthode TVA")</f>
        <v>MWST-Methode</v>
      </c>
      <c r="B11" s="45"/>
      <c r="C11" s="60" t="str">
        <f>IF(B11="","Bitte wählen Sie die MWST-Methode aus, ansonsten werden die nachfolgenden Blätter teilweise nicht korrekt angezeigt."," ")</f>
        <v>Bitte wählen Sie die MWST-Methode aus, ansonsten werden die nachfolgenden Blätter teilweise nicht korrekt angezeigt.</v>
      </c>
      <c r="H11" s="50" t="s">
        <v>55</v>
      </c>
      <c r="I11" s="50" t="s">
        <v>56</v>
      </c>
      <c r="J11" s="50"/>
    </row>
    <row r="12" spans="1:10" x14ac:dyDescent="0.2">
      <c r="E12" s="1" t="s">
        <v>20</v>
      </c>
      <c r="H12" s="50" t="s">
        <v>57</v>
      </c>
      <c r="I12" s="50" t="s">
        <v>58</v>
      </c>
      <c r="J12" s="50"/>
    </row>
    <row r="13" spans="1:10" x14ac:dyDescent="0.2">
      <c r="A13" t="s">
        <v>29</v>
      </c>
      <c r="B13" s="45"/>
      <c r="E13" s="1" t="s">
        <v>13</v>
      </c>
      <c r="H13" s="50" t="s">
        <v>59</v>
      </c>
      <c r="I13" s="50" t="s">
        <v>60</v>
      </c>
      <c r="J13" s="50"/>
    </row>
    <row r="14" spans="1:10" x14ac:dyDescent="0.2">
      <c r="E14" s="1"/>
      <c r="H14" s="50" t="s">
        <v>61</v>
      </c>
      <c r="I14" s="50" t="s">
        <v>62</v>
      </c>
      <c r="J14" s="50"/>
    </row>
    <row r="15" spans="1:10" x14ac:dyDescent="0.2">
      <c r="A15" t="s">
        <v>141</v>
      </c>
      <c r="B15" s="45"/>
      <c r="C15" t="s">
        <v>142</v>
      </c>
      <c r="E15" s="1" t="s">
        <v>33</v>
      </c>
      <c r="H15" s="50" t="s">
        <v>63</v>
      </c>
      <c r="I15" s="50" t="s">
        <v>64</v>
      </c>
      <c r="J15" s="50"/>
    </row>
    <row r="16" spans="1:10" x14ac:dyDescent="0.2">
      <c r="E16" s="1" t="s">
        <v>34</v>
      </c>
      <c r="H16" s="50" t="s">
        <v>65</v>
      </c>
      <c r="I16" s="50" t="s">
        <v>66</v>
      </c>
      <c r="J16" s="50"/>
    </row>
    <row r="17" spans="1:10" x14ac:dyDescent="0.2">
      <c r="H17" s="50" t="s">
        <v>67</v>
      </c>
      <c r="I17" s="50" t="s">
        <v>68</v>
      </c>
      <c r="J17" s="50"/>
    </row>
    <row r="18" spans="1:10" ht="31.5" customHeight="1" x14ac:dyDescent="0.35">
      <c r="A18" s="87" t="s">
        <v>150</v>
      </c>
      <c r="H18" s="50" t="s">
        <v>69</v>
      </c>
      <c r="I18" s="50" t="s">
        <v>70</v>
      </c>
      <c r="J18" s="50"/>
    </row>
    <row r="19" spans="1:10" x14ac:dyDescent="0.2">
      <c r="H19" s="50" t="s">
        <v>71</v>
      </c>
      <c r="I19" s="50" t="s">
        <v>72</v>
      </c>
      <c r="J19" s="50"/>
    </row>
    <row r="20" spans="1:10" ht="67.5" customHeight="1" x14ac:dyDescent="0.2">
      <c r="A20" s="88" t="s">
        <v>151</v>
      </c>
      <c r="H20" s="50" t="s">
        <v>73</v>
      </c>
      <c r="I20" s="50" t="s">
        <v>74</v>
      </c>
      <c r="J20" s="50"/>
    </row>
    <row r="21" spans="1:10" x14ac:dyDescent="0.2">
      <c r="H21" s="50" t="s">
        <v>75</v>
      </c>
      <c r="I21" s="50" t="s">
        <v>76</v>
      </c>
      <c r="J21" s="50"/>
    </row>
    <row r="22" spans="1:10" x14ac:dyDescent="0.2">
      <c r="H22" s="50" t="s">
        <v>77</v>
      </c>
      <c r="I22" s="50" t="s">
        <v>78</v>
      </c>
      <c r="J22" s="50"/>
    </row>
    <row r="23" spans="1:10" x14ac:dyDescent="0.2">
      <c r="H23" s="50" t="s">
        <v>79</v>
      </c>
      <c r="I23" s="50" t="s">
        <v>80</v>
      </c>
      <c r="J23" s="50"/>
    </row>
    <row r="24" spans="1:10" x14ac:dyDescent="0.2">
      <c r="H24" s="50" t="s">
        <v>81</v>
      </c>
      <c r="I24" s="50" t="s">
        <v>82</v>
      </c>
      <c r="J24" s="50"/>
    </row>
    <row r="25" spans="1:10" x14ac:dyDescent="0.2">
      <c r="H25" s="50" t="s">
        <v>83</v>
      </c>
      <c r="I25" s="50" t="s">
        <v>84</v>
      </c>
      <c r="J25" s="50"/>
    </row>
    <row r="26" spans="1:10" x14ac:dyDescent="0.2">
      <c r="H26" s="50" t="s">
        <v>85</v>
      </c>
      <c r="I26" s="50" t="s">
        <v>86</v>
      </c>
      <c r="J26" s="50"/>
    </row>
    <row r="27" spans="1:10" x14ac:dyDescent="0.2">
      <c r="H27" s="50" t="s">
        <v>87</v>
      </c>
      <c r="I27" s="50" t="s">
        <v>88</v>
      </c>
      <c r="J27" s="50"/>
    </row>
    <row r="28" spans="1:10" x14ac:dyDescent="0.2">
      <c r="H28" s="50" t="s">
        <v>89</v>
      </c>
      <c r="I28" s="50" t="s">
        <v>90</v>
      </c>
      <c r="J28" s="50"/>
    </row>
    <row r="29" spans="1:10" x14ac:dyDescent="0.2">
      <c r="H29" s="50" t="s">
        <v>91</v>
      </c>
      <c r="I29" s="50" t="s">
        <v>92</v>
      </c>
      <c r="J29" s="50"/>
    </row>
    <row r="30" spans="1:10" x14ac:dyDescent="0.2">
      <c r="H30" s="50" t="s">
        <v>93</v>
      </c>
      <c r="I30" s="50" t="s">
        <v>94</v>
      </c>
      <c r="J30" s="50"/>
    </row>
    <row r="31" spans="1:10" x14ac:dyDescent="0.2">
      <c r="H31" s="50" t="s">
        <v>95</v>
      </c>
      <c r="I31" s="50" t="s">
        <v>96</v>
      </c>
      <c r="J31" s="50"/>
    </row>
    <row r="32" spans="1:10" x14ac:dyDescent="0.2">
      <c r="H32" s="50" t="s">
        <v>97</v>
      </c>
      <c r="I32" s="50" t="s">
        <v>98</v>
      </c>
      <c r="J32" s="50"/>
    </row>
    <row r="33" spans="8:10" x14ac:dyDescent="0.2">
      <c r="H33" s="50" t="s">
        <v>99</v>
      </c>
      <c r="I33" s="50" t="s">
        <v>100</v>
      </c>
      <c r="J33" s="50"/>
    </row>
    <row r="34" spans="8:10" x14ac:dyDescent="0.2">
      <c r="H34" s="50" t="s">
        <v>101</v>
      </c>
      <c r="I34" s="50" t="s">
        <v>102</v>
      </c>
      <c r="J34" s="50"/>
    </row>
    <row r="35" spans="8:10" x14ac:dyDescent="0.2">
      <c r="H35" s="50" t="s">
        <v>103</v>
      </c>
      <c r="I35" s="50" t="s">
        <v>104</v>
      </c>
      <c r="J35" s="50"/>
    </row>
    <row r="36" spans="8:10" x14ac:dyDescent="0.2">
      <c r="H36" s="50" t="s">
        <v>105</v>
      </c>
      <c r="I36" s="50" t="s">
        <v>106</v>
      </c>
      <c r="J36" s="50"/>
    </row>
    <row r="37" spans="8:10" x14ac:dyDescent="0.2">
      <c r="H37" s="50" t="s">
        <v>107</v>
      </c>
      <c r="I37" s="50" t="s">
        <v>108</v>
      </c>
      <c r="J37" s="50"/>
    </row>
    <row r="38" spans="8:10" x14ac:dyDescent="0.2">
      <c r="H38" s="50" t="s">
        <v>109</v>
      </c>
      <c r="I38" s="50" t="s">
        <v>110</v>
      </c>
      <c r="J38" s="50"/>
    </row>
    <row r="39" spans="8:10" x14ac:dyDescent="0.2">
      <c r="H39" s="50" t="s">
        <v>111</v>
      </c>
      <c r="I39" s="50" t="s">
        <v>112</v>
      </c>
      <c r="J39" s="50"/>
    </row>
    <row r="40" spans="8:10" x14ac:dyDescent="0.2">
      <c r="H40" s="50" t="s">
        <v>113</v>
      </c>
      <c r="I40" s="50" t="s">
        <v>114</v>
      </c>
      <c r="J40" s="50"/>
    </row>
    <row r="41" spans="8:10" x14ac:dyDescent="0.2">
      <c r="H41" s="50" t="s">
        <v>115</v>
      </c>
      <c r="I41" s="50" t="s">
        <v>116</v>
      </c>
      <c r="J41" s="50"/>
    </row>
    <row r="42" spans="8:10" x14ac:dyDescent="0.2">
      <c r="H42" s="50" t="s">
        <v>117</v>
      </c>
      <c r="I42" s="50" t="s">
        <v>118</v>
      </c>
      <c r="J42" s="50"/>
    </row>
    <row r="43" spans="8:10" x14ac:dyDescent="0.2">
      <c r="H43" s="50" t="s">
        <v>119</v>
      </c>
      <c r="I43" s="50" t="s">
        <v>120</v>
      </c>
      <c r="J43" s="50"/>
    </row>
    <row r="44" spans="8:10" x14ac:dyDescent="0.2">
      <c r="H44" s="50" t="s">
        <v>121</v>
      </c>
      <c r="I44" s="50" t="s">
        <v>122</v>
      </c>
      <c r="J44" s="50"/>
    </row>
    <row r="45" spans="8:10" x14ac:dyDescent="0.2">
      <c r="H45" s="50" t="s">
        <v>123</v>
      </c>
      <c r="I45" s="50" t="s">
        <v>124</v>
      </c>
      <c r="J45" s="50"/>
    </row>
    <row r="46" spans="8:10" x14ac:dyDescent="0.2">
      <c r="H46" s="50" t="s">
        <v>125</v>
      </c>
      <c r="I46" s="50" t="s">
        <v>126</v>
      </c>
      <c r="J46" s="50"/>
    </row>
  </sheetData>
  <conditionalFormatting sqref="C9">
    <cfRule type="containsText" dxfId="162" priority="10" operator="containsText" text="Bitte">
      <formula>NOT(ISERROR(SEARCH("Bitte",C9)))</formula>
    </cfRule>
  </conditionalFormatting>
  <conditionalFormatting sqref="C9">
    <cfRule type="containsText" dxfId="161" priority="8" operator="containsText" text="bitte">
      <formula>NOT(ISERROR(SEARCH("bitte",C9)))</formula>
    </cfRule>
  </conditionalFormatting>
  <conditionalFormatting sqref="C7">
    <cfRule type="containsText" dxfId="160" priority="7" operator="containsText" text="Bitte">
      <formula>NOT(ISERROR(SEARCH("Bitte",C7)))</formula>
    </cfRule>
  </conditionalFormatting>
  <conditionalFormatting sqref="C7">
    <cfRule type="containsText" dxfId="159" priority="6" operator="containsText" text="bitte">
      <formula>NOT(ISERROR(SEARCH("bitte",C7)))</formula>
    </cfRule>
  </conditionalFormatting>
  <conditionalFormatting sqref="B11">
    <cfRule type="expression" dxfId="158" priority="4">
      <formula>B9="Nein"</formula>
    </cfRule>
    <cfRule type="expression" dxfId="157" priority="5">
      <formula>B9="Ja"</formula>
    </cfRule>
  </conditionalFormatting>
  <conditionalFormatting sqref="C11">
    <cfRule type="containsText" dxfId="156" priority="2" operator="containsText" text="Bitte">
      <formula>NOT(ISERROR(SEARCH("Bitte",C11)))</formula>
    </cfRule>
  </conditionalFormatting>
  <conditionalFormatting sqref="C11">
    <cfRule type="containsText" dxfId="155" priority="1" operator="containsText" text="bitte">
      <formula>NOT(ISERROR(SEARCH("bitte",C11)))</formula>
    </cfRule>
  </conditionalFormatting>
  <dataValidations count="4">
    <dataValidation type="list" allowBlank="1" showInputMessage="1" showErrorMessage="1" sqref="B9" xr:uid="{00000000-0002-0000-0000-000000000000}">
      <formula1>MWSTpflicht</formula1>
    </dataValidation>
    <dataValidation type="list" allowBlank="1" showInputMessage="1" showErrorMessage="1" sqref="B11" xr:uid="{00000000-0002-0000-0000-000001000000}">
      <formula1>$E$12:$E$14</formula1>
    </dataValidation>
    <dataValidation type="list" allowBlank="1" showInputMessage="1" showErrorMessage="1" sqref="B1" xr:uid="{00000000-0002-0000-0000-000002000000}">
      <formula1>Sprache</formula1>
    </dataValidation>
    <dataValidation type="list" allowBlank="1" showInputMessage="1" showErrorMessage="1" sqref="B13" xr:uid="{00000000-0002-0000-0000-000003000000}">
      <formula1>BwertungWarenlager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zoomScaleNormal="100" workbookViewId="0">
      <selection activeCell="A10" sqref="A10"/>
    </sheetView>
  </sheetViews>
  <sheetFormatPr baseColWidth="10" defaultColWidth="11.5" defaultRowHeight="14" outlineLevelCol="1" x14ac:dyDescent="0.2"/>
  <cols>
    <col min="1" max="1" width="18" style="4" customWidth="1"/>
    <col min="2" max="2" width="8" style="8" customWidth="1"/>
    <col min="3" max="3" width="8.6640625" style="8" customWidth="1"/>
    <col min="4" max="4" width="34.6640625" style="1" customWidth="1"/>
    <col min="5" max="5" width="34.6640625" style="1" hidden="1" customWidth="1" outlineLevel="1"/>
    <col min="6" max="6" width="9" style="1" hidden="1" customWidth="1" outlineLevel="1"/>
    <col min="7" max="7" width="10" style="1" hidden="1" customWidth="1" outlineLevel="1"/>
    <col min="8" max="8" width="9" style="1" hidden="1" customWidth="1" outlineLevel="1"/>
    <col min="9" max="9" width="13.1640625" style="2" hidden="1" customWidth="1" outlineLevel="1"/>
    <col min="10" max="10" width="8.1640625" style="2" hidden="1" customWidth="1" outlineLevel="1"/>
    <col min="11" max="11" width="8.5" style="2" customWidth="1" collapsed="1"/>
    <col min="12" max="12" width="13.1640625" style="2" customWidth="1"/>
    <col min="13" max="13" width="9.5" style="9" customWidth="1"/>
    <col min="14" max="14" width="68.33203125" style="1" customWidth="1"/>
    <col min="15" max="16384" width="11.5" style="1"/>
  </cols>
  <sheetData>
    <row r="1" spans="1:17" ht="20.5" customHeight="1" x14ac:dyDescent="0.2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2"/>
      <c r="J1" s="12"/>
      <c r="K1" s="12"/>
      <c r="L1" s="12"/>
      <c r="M1" s="13"/>
      <c r="N1" s="11"/>
      <c r="Q1" s="9"/>
    </row>
    <row r="2" spans="1:17" ht="20.5" customHeight="1" x14ac:dyDescent="0.2">
      <c r="A2" s="12" t="s">
        <v>145</v>
      </c>
      <c r="B2" s="13">
        <f>Parametereingabe!$B$5</f>
        <v>0</v>
      </c>
      <c r="C2" s="58"/>
      <c r="D2" s="30"/>
      <c r="E2" s="2"/>
      <c r="O2" s="2"/>
      <c r="P2" s="9"/>
      <c r="Q2" s="9"/>
    </row>
    <row r="3" spans="1:17" x14ac:dyDescent="0.2">
      <c r="A3" s="6"/>
      <c r="B3" s="14"/>
      <c r="C3" s="14"/>
      <c r="D3" s="2"/>
      <c r="E3" s="2"/>
      <c r="O3" s="2"/>
      <c r="P3" s="9"/>
      <c r="Q3" s="9"/>
    </row>
    <row r="4" spans="1:17" ht="18.75" customHeight="1" x14ac:dyDescent="0.2">
      <c r="A4" s="98" t="s">
        <v>8</v>
      </c>
      <c r="B4" s="98"/>
      <c r="C4" s="98"/>
      <c r="D4" s="19"/>
      <c r="E4" s="19"/>
      <c r="O4" s="2"/>
      <c r="P4" s="9"/>
      <c r="Q4" s="9"/>
    </row>
    <row r="5" spans="1:17" x14ac:dyDescent="0.2">
      <c r="A5" s="6"/>
      <c r="B5" s="14"/>
      <c r="C5" s="14"/>
      <c r="D5" s="2"/>
      <c r="E5" s="2"/>
      <c r="O5" s="2"/>
      <c r="P5" s="9"/>
      <c r="Q5" s="9"/>
    </row>
    <row r="6" spans="1:17" ht="15" customHeight="1" x14ac:dyDescent="0.2">
      <c r="A6" s="22" t="s">
        <v>0</v>
      </c>
      <c r="B6" s="97">
        <f>Parametereingabe!$B$7</f>
        <v>44196</v>
      </c>
      <c r="C6" s="97"/>
      <c r="D6" s="2"/>
      <c r="E6" s="2"/>
      <c r="O6" s="2"/>
      <c r="P6" s="9"/>
      <c r="Q6" s="9"/>
    </row>
    <row r="7" spans="1:17" x14ac:dyDescent="0.2">
      <c r="A7" s="7"/>
      <c r="B7" s="15"/>
      <c r="C7" s="15"/>
    </row>
    <row r="8" spans="1:17" ht="61.5" customHeight="1" x14ac:dyDescent="0.2">
      <c r="A8" s="37" t="s">
        <v>1</v>
      </c>
      <c r="B8" s="38" t="s">
        <v>2</v>
      </c>
      <c r="C8" s="38" t="s">
        <v>4</v>
      </c>
      <c r="D8" s="39" t="s">
        <v>10</v>
      </c>
      <c r="E8" s="39" t="s">
        <v>27</v>
      </c>
      <c r="F8" s="40" t="s">
        <v>3</v>
      </c>
      <c r="G8" s="40" t="s">
        <v>28</v>
      </c>
      <c r="H8" s="40" t="s">
        <v>31</v>
      </c>
      <c r="I8" s="41" t="str">
        <f>IF(Parametereingabe!B9="Ja","Nettobetrag / Montant net","Bruttobetrag / Montant brut")</f>
        <v>Bruttobetrag / Montant brut</v>
      </c>
      <c r="J8" s="41" t="s">
        <v>144</v>
      </c>
      <c r="K8" s="41" t="s">
        <v>147</v>
      </c>
      <c r="L8" s="41" t="s">
        <v>143</v>
      </c>
      <c r="M8" s="37" t="s">
        <v>30</v>
      </c>
    </row>
    <row r="9" spans="1:17" s="69" customFormat="1" ht="15" x14ac:dyDescent="0.2">
      <c r="A9" s="64"/>
      <c r="B9" s="65"/>
      <c r="C9" s="65"/>
      <c r="D9" s="66"/>
      <c r="E9" s="66"/>
      <c r="F9" s="67"/>
      <c r="G9" s="67"/>
      <c r="H9" s="67"/>
      <c r="I9" s="68"/>
      <c r="J9" s="68"/>
      <c r="K9" s="68"/>
      <c r="L9" s="68"/>
      <c r="M9" s="64"/>
    </row>
    <row r="10" spans="1:17" ht="15" x14ac:dyDescent="0.2">
      <c r="A10" s="24"/>
      <c r="B10" s="25">
        <f>1100</f>
        <v>1100</v>
      </c>
      <c r="C10" s="25"/>
      <c r="D10" s="18"/>
      <c r="E10" s="49">
        <f>Tabelle5[[#All],[Spalte4]]</f>
        <v>0</v>
      </c>
      <c r="F10" s="11"/>
      <c r="G10" s="62"/>
      <c r="H10" s="11"/>
      <c r="I10" s="59">
        <f>L10-Tabelle5[[#This Row],[Spalte13]]</f>
        <v>0</v>
      </c>
      <c r="J10" s="59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0" s="57"/>
      <c r="L10" s="57"/>
      <c r="M10" s="27"/>
      <c r="N10" s="53" t="s">
        <v>140</v>
      </c>
    </row>
    <row r="11" spans="1:17" ht="15" x14ac:dyDescent="0.2">
      <c r="A11" s="24"/>
      <c r="B11" s="25">
        <f>1100</f>
        <v>1100</v>
      </c>
      <c r="C11" s="25"/>
      <c r="D11" s="18"/>
      <c r="E11" s="49">
        <f>Tabelle5[[#All],[Spalte4]]</f>
        <v>0</v>
      </c>
      <c r="F11" s="11"/>
      <c r="G11" s="62"/>
      <c r="H11" s="11"/>
      <c r="I11" s="89">
        <f>L11-Tabelle5[[#This Row],[Spalte13]]</f>
        <v>0</v>
      </c>
      <c r="J1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1" s="62"/>
      <c r="L11" s="91"/>
      <c r="M11" s="27"/>
    </row>
    <row r="12" spans="1:17" ht="15" x14ac:dyDescent="0.2">
      <c r="A12" s="24"/>
      <c r="B12" s="25">
        <f>1100</f>
        <v>1100</v>
      </c>
      <c r="C12" s="25"/>
      <c r="D12" s="18"/>
      <c r="E12" s="49">
        <f>Tabelle5[[#All],[Spalte4]]</f>
        <v>0</v>
      </c>
      <c r="F12" s="11"/>
      <c r="G12" s="62"/>
      <c r="H12" s="11"/>
      <c r="I12" s="89">
        <f>L12-Tabelle5[[#This Row],[Spalte13]]</f>
        <v>0</v>
      </c>
      <c r="J1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2" s="62"/>
      <c r="L12" s="91"/>
      <c r="M12" s="27"/>
    </row>
    <row r="13" spans="1:17" ht="15" x14ac:dyDescent="0.2">
      <c r="A13" s="24"/>
      <c r="B13" s="25">
        <f>1100</f>
        <v>1100</v>
      </c>
      <c r="C13" s="25"/>
      <c r="D13" s="18"/>
      <c r="E13" s="49">
        <f>Tabelle5[[#All],[Spalte4]]</f>
        <v>0</v>
      </c>
      <c r="F13" s="11"/>
      <c r="G13" s="62"/>
      <c r="H13" s="11"/>
      <c r="I13" s="89">
        <f>L13-Tabelle5[[#This Row],[Spalte13]]</f>
        <v>0</v>
      </c>
      <c r="J1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3" s="62"/>
      <c r="L13" s="91"/>
      <c r="M13" s="27"/>
    </row>
    <row r="14" spans="1:17" ht="15" x14ac:dyDescent="0.2">
      <c r="A14" s="24"/>
      <c r="B14" s="25">
        <f>1100</f>
        <v>1100</v>
      </c>
      <c r="C14" s="25"/>
      <c r="D14" s="18"/>
      <c r="E14" s="49">
        <f>Tabelle5[[#All],[Spalte4]]</f>
        <v>0</v>
      </c>
      <c r="F14" s="11"/>
      <c r="G14" s="62"/>
      <c r="H14" s="11"/>
      <c r="I14" s="89">
        <f>L14-Tabelle5[[#This Row],[Spalte13]]</f>
        <v>0</v>
      </c>
      <c r="J1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4" s="62"/>
      <c r="L14" s="91"/>
      <c r="M14" s="27"/>
    </row>
    <row r="15" spans="1:17" ht="15" x14ac:dyDescent="0.2">
      <c r="A15" s="24"/>
      <c r="B15" s="25">
        <f>1100</f>
        <v>1100</v>
      </c>
      <c r="C15" s="25"/>
      <c r="D15" s="18"/>
      <c r="E15" s="49">
        <f>Tabelle5[[#All],[Spalte4]]</f>
        <v>0</v>
      </c>
      <c r="F15" s="11"/>
      <c r="G15" s="62"/>
      <c r="H15" s="11"/>
      <c r="I15" s="89">
        <f>L15-Tabelle5[[#This Row],[Spalte13]]</f>
        <v>0</v>
      </c>
      <c r="J1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5" s="62"/>
      <c r="L15" s="91"/>
      <c r="M15" s="27"/>
    </row>
    <row r="16" spans="1:17" ht="15" x14ac:dyDescent="0.2">
      <c r="A16" s="24"/>
      <c r="B16" s="25">
        <f>1100</f>
        <v>1100</v>
      </c>
      <c r="C16" s="25"/>
      <c r="D16" s="18"/>
      <c r="E16" s="49">
        <f>Tabelle5[[#All],[Spalte4]]</f>
        <v>0</v>
      </c>
      <c r="F16" s="11"/>
      <c r="G16" s="62"/>
      <c r="H16" s="11"/>
      <c r="I16" s="89">
        <f>L16-Tabelle5[[#This Row],[Spalte13]]</f>
        <v>0</v>
      </c>
      <c r="J1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6" s="62"/>
      <c r="L16" s="91"/>
      <c r="M16" s="27"/>
    </row>
    <row r="17" spans="1:13" ht="15" x14ac:dyDescent="0.2">
      <c r="A17" s="24"/>
      <c r="B17" s="25">
        <f>1100</f>
        <v>1100</v>
      </c>
      <c r="C17" s="25"/>
      <c r="D17" s="18"/>
      <c r="E17" s="49">
        <f>Tabelle5[[#All],[Spalte4]]</f>
        <v>0</v>
      </c>
      <c r="F17" s="11"/>
      <c r="G17" s="62"/>
      <c r="H17" s="11"/>
      <c r="I17" s="89">
        <f>L17-Tabelle5[[#This Row],[Spalte13]]</f>
        <v>0</v>
      </c>
      <c r="J1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7" s="62"/>
      <c r="L17" s="91"/>
      <c r="M17" s="27"/>
    </row>
    <row r="18" spans="1:13" ht="15" x14ac:dyDescent="0.2">
      <c r="A18" s="24"/>
      <c r="B18" s="25">
        <f>1100</f>
        <v>1100</v>
      </c>
      <c r="C18" s="25"/>
      <c r="D18" s="18"/>
      <c r="E18" s="49">
        <f>Tabelle5[[#All],[Spalte4]]</f>
        <v>0</v>
      </c>
      <c r="F18" s="11"/>
      <c r="G18" s="62"/>
      <c r="H18" s="11"/>
      <c r="I18" s="89">
        <f>L18-Tabelle5[[#This Row],[Spalte13]]</f>
        <v>0</v>
      </c>
      <c r="J1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8" s="62"/>
      <c r="L18" s="91"/>
      <c r="M18" s="27"/>
    </row>
    <row r="19" spans="1:13" ht="15" x14ac:dyDescent="0.2">
      <c r="A19" s="24"/>
      <c r="B19" s="25">
        <f>1100</f>
        <v>1100</v>
      </c>
      <c r="C19" s="25"/>
      <c r="D19" s="18"/>
      <c r="E19" s="49">
        <f>Tabelle5[[#All],[Spalte4]]</f>
        <v>0</v>
      </c>
      <c r="F19" s="11"/>
      <c r="G19" s="62"/>
      <c r="H19" s="11"/>
      <c r="I19" s="89">
        <f>L19-Tabelle5[[#This Row],[Spalte13]]</f>
        <v>0</v>
      </c>
      <c r="J1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19" s="62"/>
      <c r="L19" s="91"/>
      <c r="M19" s="27"/>
    </row>
    <row r="20" spans="1:13" ht="15" x14ac:dyDescent="0.2">
      <c r="A20" s="24"/>
      <c r="B20" s="25">
        <f>1100</f>
        <v>1100</v>
      </c>
      <c r="C20" s="25"/>
      <c r="D20" s="18"/>
      <c r="E20" s="49">
        <f>Tabelle5[[#All],[Spalte4]]</f>
        <v>0</v>
      </c>
      <c r="F20" s="11"/>
      <c r="G20" s="62"/>
      <c r="H20" s="11"/>
      <c r="I20" s="89">
        <f>L20-Tabelle5[[#This Row],[Spalte13]]</f>
        <v>0</v>
      </c>
      <c r="J2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0" s="62"/>
      <c r="L20" s="91"/>
      <c r="M20" s="27"/>
    </row>
    <row r="21" spans="1:13" ht="15" x14ac:dyDescent="0.2">
      <c r="A21" s="24"/>
      <c r="B21" s="25">
        <f>1100</f>
        <v>1100</v>
      </c>
      <c r="C21" s="25"/>
      <c r="D21" s="18"/>
      <c r="E21" s="49">
        <f>Tabelle5[[#All],[Spalte4]]</f>
        <v>0</v>
      </c>
      <c r="F21" s="11"/>
      <c r="G21" s="62"/>
      <c r="H21" s="11"/>
      <c r="I21" s="89">
        <f>L21-Tabelle5[[#This Row],[Spalte13]]</f>
        <v>0</v>
      </c>
      <c r="J2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1" s="62"/>
      <c r="L21" s="91"/>
      <c r="M21" s="27"/>
    </row>
    <row r="22" spans="1:13" ht="15" x14ac:dyDescent="0.2">
      <c r="A22" s="24"/>
      <c r="B22" s="25">
        <f>1100</f>
        <v>1100</v>
      </c>
      <c r="C22" s="25"/>
      <c r="D22" s="18"/>
      <c r="E22" s="49">
        <f>Tabelle5[[#All],[Spalte4]]</f>
        <v>0</v>
      </c>
      <c r="F22" s="11"/>
      <c r="G22" s="62"/>
      <c r="H22" s="11"/>
      <c r="I22" s="89">
        <f>L22-Tabelle5[[#This Row],[Spalte13]]</f>
        <v>0</v>
      </c>
      <c r="J2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2" s="62"/>
      <c r="L22" s="91"/>
      <c r="M22" s="27"/>
    </row>
    <row r="23" spans="1:13" ht="15" x14ac:dyDescent="0.2">
      <c r="A23" s="24"/>
      <c r="B23" s="25">
        <f>1100</f>
        <v>1100</v>
      </c>
      <c r="C23" s="25"/>
      <c r="D23" s="18"/>
      <c r="E23" s="49">
        <f>Tabelle5[[#All],[Spalte4]]</f>
        <v>0</v>
      </c>
      <c r="F23" s="11"/>
      <c r="G23" s="62"/>
      <c r="H23" s="11"/>
      <c r="I23" s="89">
        <f>L23-Tabelle5[[#This Row],[Spalte13]]</f>
        <v>0</v>
      </c>
      <c r="J2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3" s="62"/>
      <c r="L23" s="91"/>
      <c r="M23" s="27"/>
    </row>
    <row r="24" spans="1:13" ht="15" x14ac:dyDescent="0.2">
      <c r="A24" s="24"/>
      <c r="B24" s="25">
        <f>1100</f>
        <v>1100</v>
      </c>
      <c r="C24" s="25"/>
      <c r="D24" s="18"/>
      <c r="E24" s="49">
        <f>Tabelle5[[#All],[Spalte4]]</f>
        <v>0</v>
      </c>
      <c r="F24" s="11"/>
      <c r="G24" s="62"/>
      <c r="H24" s="11"/>
      <c r="I24" s="89">
        <f>L24-Tabelle5[[#This Row],[Spalte13]]</f>
        <v>0</v>
      </c>
      <c r="J2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4" s="62"/>
      <c r="L24" s="91"/>
      <c r="M24" s="27"/>
    </row>
    <row r="25" spans="1:13" ht="15" x14ac:dyDescent="0.2">
      <c r="A25" s="24"/>
      <c r="B25" s="25">
        <f>1100</f>
        <v>1100</v>
      </c>
      <c r="C25" s="25"/>
      <c r="D25" s="18"/>
      <c r="E25" s="49">
        <f>Tabelle5[[#All],[Spalte4]]</f>
        <v>0</v>
      </c>
      <c r="F25" s="11"/>
      <c r="G25" s="62"/>
      <c r="H25" s="11"/>
      <c r="I25" s="89">
        <f>L25-Tabelle5[[#This Row],[Spalte13]]</f>
        <v>0</v>
      </c>
      <c r="J2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5" s="62"/>
      <c r="L25" s="91"/>
      <c r="M25" s="27"/>
    </row>
    <row r="26" spans="1:13" ht="15" x14ac:dyDescent="0.2">
      <c r="A26" s="24"/>
      <c r="B26" s="25">
        <f>1100</f>
        <v>1100</v>
      </c>
      <c r="C26" s="25"/>
      <c r="D26" s="18"/>
      <c r="E26" s="49">
        <f>Tabelle5[[#All],[Spalte4]]</f>
        <v>0</v>
      </c>
      <c r="F26" s="11"/>
      <c r="G26" s="62"/>
      <c r="H26" s="11"/>
      <c r="I26" s="89">
        <f>L26-Tabelle5[[#This Row],[Spalte13]]</f>
        <v>0</v>
      </c>
      <c r="J2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6" s="62"/>
      <c r="L26" s="91"/>
      <c r="M26" s="27"/>
    </row>
    <row r="27" spans="1:13" ht="15" x14ac:dyDescent="0.2">
      <c r="A27" s="24"/>
      <c r="B27" s="25">
        <f>1100</f>
        <v>1100</v>
      </c>
      <c r="C27" s="25"/>
      <c r="D27" s="18"/>
      <c r="E27" s="49">
        <f>Tabelle5[[#All],[Spalte4]]</f>
        <v>0</v>
      </c>
      <c r="F27" s="11"/>
      <c r="G27" s="62"/>
      <c r="H27" s="11"/>
      <c r="I27" s="89">
        <f>L27-Tabelle5[[#This Row],[Spalte13]]</f>
        <v>0</v>
      </c>
      <c r="J2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7" s="62"/>
      <c r="L27" s="91"/>
      <c r="M27" s="27"/>
    </row>
    <row r="28" spans="1:13" ht="15" x14ac:dyDescent="0.2">
      <c r="A28" s="24"/>
      <c r="B28" s="25">
        <f>1100</f>
        <v>1100</v>
      </c>
      <c r="C28" s="25"/>
      <c r="D28" s="18"/>
      <c r="E28" s="49">
        <f>Tabelle5[[#All],[Spalte4]]</f>
        <v>0</v>
      </c>
      <c r="F28" s="11"/>
      <c r="G28" s="62"/>
      <c r="H28" s="11"/>
      <c r="I28" s="89">
        <f>L28-Tabelle5[[#This Row],[Spalte13]]</f>
        <v>0</v>
      </c>
      <c r="J2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8" s="62"/>
      <c r="L28" s="91"/>
      <c r="M28" s="27"/>
    </row>
    <row r="29" spans="1:13" ht="15" x14ac:dyDescent="0.2">
      <c r="A29" s="24"/>
      <c r="B29" s="25">
        <f>1100</f>
        <v>1100</v>
      </c>
      <c r="C29" s="25"/>
      <c r="D29" s="18"/>
      <c r="E29" s="49">
        <f>Tabelle5[[#All],[Spalte4]]</f>
        <v>0</v>
      </c>
      <c r="F29" s="11"/>
      <c r="G29" s="62"/>
      <c r="H29" s="11"/>
      <c r="I29" s="89">
        <f>L29-Tabelle5[[#This Row],[Spalte13]]</f>
        <v>0</v>
      </c>
      <c r="J2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29" s="62"/>
      <c r="L29" s="91"/>
      <c r="M29" s="27"/>
    </row>
    <row r="30" spans="1:13" ht="15" x14ac:dyDescent="0.2">
      <c r="A30" s="24"/>
      <c r="B30" s="25">
        <f>1100</f>
        <v>1100</v>
      </c>
      <c r="C30" s="25"/>
      <c r="D30" s="18"/>
      <c r="E30" s="49">
        <f>Tabelle5[[#All],[Spalte4]]</f>
        <v>0</v>
      </c>
      <c r="F30" s="11"/>
      <c r="G30" s="62"/>
      <c r="H30" s="11"/>
      <c r="I30" s="89">
        <f>L30-Tabelle5[[#This Row],[Spalte13]]</f>
        <v>0</v>
      </c>
      <c r="J3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0" s="62"/>
      <c r="L30" s="91"/>
      <c r="M30" s="27"/>
    </row>
    <row r="31" spans="1:13" ht="15" x14ac:dyDescent="0.2">
      <c r="A31" s="24"/>
      <c r="B31" s="25">
        <f>1100</f>
        <v>1100</v>
      </c>
      <c r="C31" s="25"/>
      <c r="D31" s="18"/>
      <c r="E31" s="49">
        <f>Tabelle5[[#All],[Spalte4]]</f>
        <v>0</v>
      </c>
      <c r="F31" s="11"/>
      <c r="G31" s="62"/>
      <c r="H31" s="11"/>
      <c r="I31" s="89">
        <f>L31-Tabelle5[[#This Row],[Spalte13]]</f>
        <v>0</v>
      </c>
      <c r="J3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1" s="62"/>
      <c r="L31" s="91"/>
      <c r="M31" s="27"/>
    </row>
    <row r="32" spans="1:13" ht="15" x14ac:dyDescent="0.2">
      <c r="A32" s="24"/>
      <c r="B32" s="25">
        <f>1100</f>
        <v>1100</v>
      </c>
      <c r="C32" s="25"/>
      <c r="D32" s="18"/>
      <c r="E32" s="49">
        <f>Tabelle5[[#All],[Spalte4]]</f>
        <v>0</v>
      </c>
      <c r="F32" s="11"/>
      <c r="G32" s="62"/>
      <c r="H32" s="11"/>
      <c r="I32" s="89">
        <f>L32-Tabelle5[[#This Row],[Spalte13]]</f>
        <v>0</v>
      </c>
      <c r="J3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2" s="62"/>
      <c r="L32" s="91"/>
      <c r="M32" s="27"/>
    </row>
    <row r="33" spans="1:13" ht="15" x14ac:dyDescent="0.2">
      <c r="A33" s="24"/>
      <c r="B33" s="25">
        <f>1100</f>
        <v>1100</v>
      </c>
      <c r="C33" s="25"/>
      <c r="D33" s="18"/>
      <c r="E33" s="49">
        <f>Tabelle5[[#All],[Spalte4]]</f>
        <v>0</v>
      </c>
      <c r="F33" s="11"/>
      <c r="G33" s="62"/>
      <c r="H33" s="11"/>
      <c r="I33" s="89">
        <f>L33-Tabelle5[[#This Row],[Spalte13]]</f>
        <v>0</v>
      </c>
      <c r="J3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3" s="62"/>
      <c r="L33" s="91"/>
      <c r="M33" s="27"/>
    </row>
    <row r="34" spans="1:13" ht="15" x14ac:dyDescent="0.2">
      <c r="A34" s="24"/>
      <c r="B34" s="25">
        <f>1100</f>
        <v>1100</v>
      </c>
      <c r="C34" s="25"/>
      <c r="D34" s="18"/>
      <c r="E34" s="49">
        <f>Tabelle5[[#All],[Spalte4]]</f>
        <v>0</v>
      </c>
      <c r="F34" s="11"/>
      <c r="G34" s="62"/>
      <c r="H34" s="11"/>
      <c r="I34" s="89">
        <f>L34-Tabelle5[[#This Row],[Spalte13]]</f>
        <v>0</v>
      </c>
      <c r="J3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4" s="62"/>
      <c r="L34" s="91"/>
      <c r="M34" s="27"/>
    </row>
    <row r="35" spans="1:13" ht="15" x14ac:dyDescent="0.2">
      <c r="A35" s="24"/>
      <c r="B35" s="25">
        <f>1100</f>
        <v>1100</v>
      </c>
      <c r="C35" s="25"/>
      <c r="D35" s="18"/>
      <c r="E35" s="49">
        <f>Tabelle5[[#All],[Spalte4]]</f>
        <v>0</v>
      </c>
      <c r="F35" s="11"/>
      <c r="G35" s="62"/>
      <c r="H35" s="11"/>
      <c r="I35" s="89">
        <f>L35-Tabelle5[[#This Row],[Spalte13]]</f>
        <v>0</v>
      </c>
      <c r="J3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5" s="62"/>
      <c r="L35" s="91"/>
      <c r="M35" s="27"/>
    </row>
    <row r="36" spans="1:13" ht="15" x14ac:dyDescent="0.2">
      <c r="A36" s="24"/>
      <c r="B36" s="25">
        <f>1100</f>
        <v>1100</v>
      </c>
      <c r="C36" s="25"/>
      <c r="D36" s="18"/>
      <c r="E36" s="49">
        <f>Tabelle5[[#All],[Spalte4]]</f>
        <v>0</v>
      </c>
      <c r="F36" s="11"/>
      <c r="G36" s="62"/>
      <c r="H36" s="11"/>
      <c r="I36" s="89">
        <f>L36-Tabelle5[[#This Row],[Spalte13]]</f>
        <v>0</v>
      </c>
      <c r="J3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6" s="62"/>
      <c r="L36" s="91"/>
      <c r="M36" s="27"/>
    </row>
    <row r="37" spans="1:13" ht="15" x14ac:dyDescent="0.2">
      <c r="A37" s="24"/>
      <c r="B37" s="25">
        <f>1100</f>
        <v>1100</v>
      </c>
      <c r="C37" s="25"/>
      <c r="D37" s="18"/>
      <c r="E37" s="49">
        <f>Tabelle5[[#All],[Spalte4]]</f>
        <v>0</v>
      </c>
      <c r="F37" s="11"/>
      <c r="G37" s="62"/>
      <c r="H37" s="11"/>
      <c r="I37" s="89">
        <f>L37-Tabelle5[[#This Row],[Spalte13]]</f>
        <v>0</v>
      </c>
      <c r="J3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7" s="62"/>
      <c r="L37" s="91"/>
      <c r="M37" s="27"/>
    </row>
    <row r="38" spans="1:13" ht="15" x14ac:dyDescent="0.2">
      <c r="A38" s="24"/>
      <c r="B38" s="25">
        <f>1100</f>
        <v>1100</v>
      </c>
      <c r="C38" s="25"/>
      <c r="D38" s="18"/>
      <c r="E38" s="49">
        <f>Tabelle5[[#All],[Spalte4]]</f>
        <v>0</v>
      </c>
      <c r="F38" s="11"/>
      <c r="G38" s="62"/>
      <c r="H38" s="11"/>
      <c r="I38" s="89">
        <f>L38-Tabelle5[[#This Row],[Spalte13]]</f>
        <v>0</v>
      </c>
      <c r="J3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8" s="62"/>
      <c r="L38" s="91"/>
      <c r="M38" s="27"/>
    </row>
    <row r="39" spans="1:13" ht="15" x14ac:dyDescent="0.2">
      <c r="A39" s="24"/>
      <c r="B39" s="25">
        <f>1100</f>
        <v>1100</v>
      </c>
      <c r="C39" s="25"/>
      <c r="D39" s="18"/>
      <c r="E39" s="49">
        <f>Tabelle5[[#All],[Spalte4]]</f>
        <v>0</v>
      </c>
      <c r="F39" s="11"/>
      <c r="G39" s="62"/>
      <c r="H39" s="11"/>
      <c r="I39" s="89">
        <f>L39-Tabelle5[[#This Row],[Spalte13]]</f>
        <v>0</v>
      </c>
      <c r="J3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39" s="62"/>
      <c r="L39" s="91"/>
      <c r="M39" s="27"/>
    </row>
    <row r="40" spans="1:13" ht="15" x14ac:dyDescent="0.2">
      <c r="A40" s="24"/>
      <c r="B40" s="25">
        <f>1100</f>
        <v>1100</v>
      </c>
      <c r="C40" s="25"/>
      <c r="D40" s="18"/>
      <c r="E40" s="49">
        <f>Tabelle5[[#All],[Spalte4]]</f>
        <v>0</v>
      </c>
      <c r="F40" s="11"/>
      <c r="G40" s="62"/>
      <c r="H40" s="11"/>
      <c r="I40" s="89">
        <f>L40-Tabelle5[[#This Row],[Spalte13]]</f>
        <v>0</v>
      </c>
      <c r="J4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0" s="62"/>
      <c r="L40" s="91"/>
      <c r="M40" s="27"/>
    </row>
    <row r="41" spans="1:13" ht="15" x14ac:dyDescent="0.2">
      <c r="A41" s="24"/>
      <c r="B41" s="25">
        <f>1100</f>
        <v>1100</v>
      </c>
      <c r="C41" s="25"/>
      <c r="D41" s="18"/>
      <c r="E41" s="49">
        <f>Tabelle5[[#All],[Spalte4]]</f>
        <v>0</v>
      </c>
      <c r="F41" s="11"/>
      <c r="G41" s="62"/>
      <c r="H41" s="11"/>
      <c r="I41" s="89">
        <f>L41-Tabelle5[[#This Row],[Spalte13]]</f>
        <v>0</v>
      </c>
      <c r="J41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1" s="62"/>
      <c r="L41" s="91"/>
      <c r="M41" s="27"/>
    </row>
    <row r="42" spans="1:13" ht="15" x14ac:dyDescent="0.2">
      <c r="A42" s="24"/>
      <c r="B42" s="25">
        <f>1100</f>
        <v>1100</v>
      </c>
      <c r="C42" s="25"/>
      <c r="D42" s="18"/>
      <c r="E42" s="49">
        <f>Tabelle5[[#All],[Spalte4]]</f>
        <v>0</v>
      </c>
      <c r="F42" s="11"/>
      <c r="G42" s="62"/>
      <c r="H42" s="11"/>
      <c r="I42" s="89">
        <f>L42-Tabelle5[[#This Row],[Spalte13]]</f>
        <v>0</v>
      </c>
      <c r="J42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2" s="62"/>
      <c r="L42" s="91"/>
      <c r="M42" s="27"/>
    </row>
    <row r="43" spans="1:13" ht="15" x14ac:dyDescent="0.2">
      <c r="A43" s="24"/>
      <c r="B43" s="25">
        <f>1100</f>
        <v>1100</v>
      </c>
      <c r="C43" s="25"/>
      <c r="D43" s="18"/>
      <c r="E43" s="49">
        <f>Tabelle5[[#All],[Spalte4]]</f>
        <v>0</v>
      </c>
      <c r="F43" s="11"/>
      <c r="G43" s="62"/>
      <c r="H43" s="11"/>
      <c r="I43" s="89">
        <f>L43-Tabelle5[[#This Row],[Spalte13]]</f>
        <v>0</v>
      </c>
      <c r="J43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3" s="62"/>
      <c r="L43" s="91"/>
      <c r="M43" s="27"/>
    </row>
    <row r="44" spans="1:13" ht="15" x14ac:dyDescent="0.2">
      <c r="A44" s="24"/>
      <c r="B44" s="25">
        <f>1100</f>
        <v>1100</v>
      </c>
      <c r="C44" s="25"/>
      <c r="D44" s="18"/>
      <c r="E44" s="49">
        <f>Tabelle5[[#All],[Spalte4]]</f>
        <v>0</v>
      </c>
      <c r="F44" s="11"/>
      <c r="G44" s="62"/>
      <c r="H44" s="11"/>
      <c r="I44" s="89">
        <f>L44-Tabelle5[[#This Row],[Spalte13]]</f>
        <v>0</v>
      </c>
      <c r="J44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4" s="62"/>
      <c r="L44" s="91"/>
      <c r="M44" s="27"/>
    </row>
    <row r="45" spans="1:13" ht="15" x14ac:dyDescent="0.2">
      <c r="A45" s="24"/>
      <c r="B45" s="25">
        <f>1100</f>
        <v>1100</v>
      </c>
      <c r="C45" s="25"/>
      <c r="D45" s="18"/>
      <c r="E45" s="49">
        <f>Tabelle5[[#All],[Spalte4]]</f>
        <v>0</v>
      </c>
      <c r="F45" s="11"/>
      <c r="G45" s="62"/>
      <c r="H45" s="11"/>
      <c r="I45" s="89">
        <f>L45-Tabelle5[[#This Row],[Spalte13]]</f>
        <v>0</v>
      </c>
      <c r="J45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5" s="62"/>
      <c r="L45" s="91"/>
      <c r="M45" s="27"/>
    </row>
    <row r="46" spans="1:13" ht="15" x14ac:dyDescent="0.2">
      <c r="A46" s="24"/>
      <c r="B46" s="25">
        <f>1100</f>
        <v>1100</v>
      </c>
      <c r="C46" s="25"/>
      <c r="D46" s="18"/>
      <c r="E46" s="49">
        <f>Tabelle5[[#All],[Spalte4]]</f>
        <v>0</v>
      </c>
      <c r="F46" s="11"/>
      <c r="G46" s="62"/>
      <c r="H46" s="11"/>
      <c r="I46" s="89">
        <f>L46-Tabelle5[[#This Row],[Spalte13]]</f>
        <v>0</v>
      </c>
      <c r="J46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6" s="62"/>
      <c r="L46" s="91"/>
      <c r="M46" s="27"/>
    </row>
    <row r="47" spans="1:13" ht="15" x14ac:dyDescent="0.2">
      <c r="A47" s="24"/>
      <c r="B47" s="25">
        <f>1100</f>
        <v>1100</v>
      </c>
      <c r="C47" s="25"/>
      <c r="D47" s="18"/>
      <c r="E47" s="49">
        <f>Tabelle5[[#All],[Spalte4]]</f>
        <v>0</v>
      </c>
      <c r="F47" s="11"/>
      <c r="G47" s="62"/>
      <c r="H47" s="11"/>
      <c r="I47" s="89">
        <f>L47-Tabelle5[[#This Row],[Spalte13]]</f>
        <v>0</v>
      </c>
      <c r="J47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7" s="62"/>
      <c r="L47" s="91"/>
      <c r="M47" s="27"/>
    </row>
    <row r="48" spans="1:13" ht="15" x14ac:dyDescent="0.2">
      <c r="A48" s="24"/>
      <c r="B48" s="25">
        <f>1100</f>
        <v>1100</v>
      </c>
      <c r="C48" s="25"/>
      <c r="D48" s="18"/>
      <c r="E48" s="49">
        <f>Tabelle5[[#All],[Spalte4]]</f>
        <v>0</v>
      </c>
      <c r="F48" s="11"/>
      <c r="G48" s="62"/>
      <c r="H48" s="11"/>
      <c r="I48" s="89">
        <f>L48-Tabelle5[[#This Row],[Spalte13]]</f>
        <v>0</v>
      </c>
      <c r="J48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8" s="62"/>
      <c r="L48" s="91"/>
      <c r="M48" s="27"/>
    </row>
    <row r="49" spans="1:16" ht="15" x14ac:dyDescent="0.2">
      <c r="A49" s="24"/>
      <c r="B49" s="25">
        <f>1100</f>
        <v>1100</v>
      </c>
      <c r="C49" s="25"/>
      <c r="D49" s="18"/>
      <c r="E49" s="49">
        <f>Tabelle5[[#All],[Spalte4]]</f>
        <v>0</v>
      </c>
      <c r="F49" s="11"/>
      <c r="G49" s="62"/>
      <c r="H49" s="11"/>
      <c r="I49" s="89">
        <f>L49-Tabelle5[[#This Row],[Spalte13]]</f>
        <v>0</v>
      </c>
      <c r="J49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49" s="62"/>
      <c r="L49" s="91"/>
      <c r="M49" s="27"/>
    </row>
    <row r="50" spans="1:16" ht="19" x14ac:dyDescent="0.2">
      <c r="A50" s="24"/>
      <c r="B50" s="25">
        <f>1100</f>
        <v>1100</v>
      </c>
      <c r="C50" s="25"/>
      <c r="D50" s="18"/>
      <c r="E50" s="49">
        <f>Tabelle5[[#All],[Spalte4]]</f>
        <v>0</v>
      </c>
      <c r="F50" s="11"/>
      <c r="G50" s="62"/>
      <c r="H50" s="11"/>
      <c r="I50" s="89">
        <f>L50-Tabelle5[[#This Row],[Spalte13]]</f>
        <v>0</v>
      </c>
      <c r="J50" s="90">
        <f>IF(Parametereingabe!$B$11="effektiv",MROUND(Tabelle5[[#This Row],[Spalte12]]/(100+Tabelle5[[#This Row],[Spalte9]])*Tabelle5[[#This Row],[Spalte9]],0.05),IF(Parametereingabe!$B$11="Saldo",MROUND(Tabelle5[[#This Row],[Spalte12]]*Tabelle5[[#This Row],[Spalte9]]/100,0.05),0))</f>
        <v>0</v>
      </c>
      <c r="K50" s="62"/>
      <c r="L50" s="91"/>
      <c r="M50" s="27"/>
      <c r="N50" s="93" t="s">
        <v>152</v>
      </c>
      <c r="O50" s="92"/>
      <c r="P50" s="92"/>
    </row>
    <row r="51" spans="1:16" ht="15" x14ac:dyDescent="0.2">
      <c r="B51" s="28"/>
      <c r="C51" s="28"/>
      <c r="D51" s="71" t="s">
        <v>5</v>
      </c>
      <c r="E51" s="29"/>
      <c r="F51" s="29"/>
      <c r="G51" s="30">
        <f>SUBTOTAL(109,Tabelle5[[#All],[Spalte11]])</f>
        <v>0</v>
      </c>
      <c r="H51" s="29"/>
      <c r="I51" s="63">
        <f>SUM(Tabelle5[[#All],[Spalte6]])</f>
        <v>0</v>
      </c>
      <c r="J51" s="63">
        <f>SUM(Tabelle5[[#All],[Spalte13]])</f>
        <v>0</v>
      </c>
      <c r="K51" s="63"/>
      <c r="L51" s="30">
        <f>SUM(Tabelle5[[#All],[Spalte12]])</f>
        <v>0</v>
      </c>
      <c r="M51" s="27"/>
    </row>
  </sheetData>
  <mergeCells count="3">
    <mergeCell ref="B6:C6"/>
    <mergeCell ref="A4:C4"/>
    <mergeCell ref="B1:D1"/>
  </mergeCells>
  <dataValidations xWindow="89" yWindow="504" count="1">
    <dataValidation allowBlank="1" showInputMessage="1" showErrorMessage="1" prompt="Bitte gehen Sie mit dem Tabulator weiter" sqref="A10" xr:uid="{00000000-0002-0000-0100-000000000000}"/>
  </dataValidations>
  <pageMargins left="0.70866141732283472" right="0.39370078740157483" top="0.98425196850393704" bottom="0.59055118110236227" header="0.31496062992125984" footer="0.31496062992125984"/>
  <pageSetup paperSize="9" scale="74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topLeftCell="F1" zoomScaleNormal="100" workbookViewId="0">
      <selection activeCell="A10" sqref="A10"/>
    </sheetView>
  </sheetViews>
  <sheetFormatPr baseColWidth="10" defaultColWidth="11.5" defaultRowHeight="14" x14ac:dyDescent="0.2"/>
  <cols>
    <col min="1" max="1" width="18" style="4" customWidth="1"/>
    <col min="2" max="2" width="26.6640625" style="8" customWidth="1"/>
    <col min="3" max="3" width="8.6640625" style="8" bestFit="1" customWidth="1"/>
    <col min="4" max="4" width="8.33203125" style="1" customWidth="1"/>
    <col min="5" max="5" width="14" style="2" customWidth="1"/>
    <col min="6" max="6" width="13.1640625" style="9" customWidth="1"/>
    <col min="7" max="7" width="54.1640625" style="1" customWidth="1"/>
    <col min="8" max="16384" width="11.5" style="1"/>
  </cols>
  <sheetData>
    <row r="1" spans="1:7" ht="20.5" customHeight="1" x14ac:dyDescent="0.2">
      <c r="A1" s="10" t="s">
        <v>146</v>
      </c>
      <c r="B1" s="99">
        <f>Parametereingabe!$B$3</f>
        <v>0</v>
      </c>
      <c r="C1" s="99"/>
      <c r="D1" s="99"/>
      <c r="E1" s="21"/>
      <c r="F1" s="20"/>
    </row>
    <row r="2" spans="1:7" ht="20.5" customHeight="1" x14ac:dyDescent="0.2">
      <c r="A2" s="12" t="s">
        <v>145</v>
      </c>
      <c r="B2" s="12">
        <f>Parametereingabe!$B$5</f>
        <v>0</v>
      </c>
      <c r="C2" s="12"/>
      <c r="D2" s="13"/>
      <c r="E2" s="21"/>
      <c r="F2" s="20"/>
    </row>
    <row r="3" spans="1:7" ht="16" x14ac:dyDescent="0.2">
      <c r="A3" s="31"/>
      <c r="B3" s="32"/>
      <c r="C3" s="32"/>
      <c r="D3" s="33"/>
      <c r="E3" s="33"/>
      <c r="F3" s="34"/>
    </row>
    <row r="4" spans="1:7" ht="19" x14ac:dyDescent="0.2">
      <c r="A4" s="98" t="s">
        <v>9</v>
      </c>
      <c r="B4" s="98"/>
      <c r="C4" s="42"/>
      <c r="D4" s="35"/>
      <c r="E4" s="33"/>
      <c r="F4" s="34"/>
    </row>
    <row r="5" spans="1:7" ht="16" x14ac:dyDescent="0.2">
      <c r="A5" s="23"/>
      <c r="B5" s="32"/>
      <c r="C5" s="32"/>
      <c r="D5" s="33"/>
      <c r="E5" s="33"/>
      <c r="F5" s="34"/>
    </row>
    <row r="6" spans="1:7" ht="15" customHeight="1" x14ac:dyDescent="0.2">
      <c r="A6" s="23" t="s">
        <v>0</v>
      </c>
      <c r="B6" s="100">
        <f>Parametereingabe!B7</f>
        <v>44196</v>
      </c>
      <c r="C6" s="100"/>
      <c r="D6" s="33"/>
      <c r="E6" s="33"/>
      <c r="F6" s="34"/>
    </row>
    <row r="7" spans="1:7" x14ac:dyDescent="0.2">
      <c r="A7" s="7"/>
      <c r="B7" s="15"/>
      <c r="C7" s="15"/>
    </row>
    <row r="8" spans="1:7" ht="63.75" customHeight="1" x14ac:dyDescent="0.2">
      <c r="A8" s="37" t="s">
        <v>11</v>
      </c>
      <c r="B8" s="38" t="s">
        <v>12</v>
      </c>
      <c r="C8" s="38" t="s">
        <v>6</v>
      </c>
      <c r="D8" s="39" t="s">
        <v>7</v>
      </c>
      <c r="E8" s="39">
        <f>Parametereingabe!$B$13</f>
        <v>0</v>
      </c>
      <c r="F8" s="41" t="s">
        <v>148</v>
      </c>
      <c r="G8" s="48" t="str">
        <f>IF(E8=0,"Bitte im Blatt 'Parametereingabe' die Art der Bewertung auswählen"," ")</f>
        <v>Bitte im Blatt 'Parametereingabe' die Art der Bewertung auswählen</v>
      </c>
    </row>
    <row r="9" spans="1:7" ht="15" x14ac:dyDescent="0.2">
      <c r="A9" s="64"/>
      <c r="B9" s="65"/>
      <c r="C9" s="65"/>
      <c r="D9" s="66"/>
      <c r="E9" s="66"/>
      <c r="F9" s="68"/>
      <c r="G9" s="48"/>
    </row>
    <row r="10" spans="1:7" ht="15" x14ac:dyDescent="0.2">
      <c r="A10" s="18"/>
      <c r="B10" s="18"/>
      <c r="C10" s="16"/>
      <c r="D10" s="17"/>
      <c r="E10" s="16"/>
      <c r="F10" s="3">
        <f>Tabelle52[[#All],[Spalte3]]*Tabelle52[[#All],[Spalte6]]</f>
        <v>0</v>
      </c>
    </row>
    <row r="11" spans="1:7" ht="15" x14ac:dyDescent="0.2">
      <c r="A11" s="18"/>
      <c r="B11" s="18"/>
      <c r="C11" s="16"/>
      <c r="D11" s="17"/>
      <c r="E11" s="16"/>
      <c r="F11" s="3">
        <f>Tabelle52[[#All],[Spalte3]]*Tabelle52[[#All],[Spalte6]]</f>
        <v>0</v>
      </c>
    </row>
    <row r="12" spans="1:7" ht="15" x14ac:dyDescent="0.2">
      <c r="A12" s="18"/>
      <c r="B12" s="18"/>
      <c r="C12" s="16"/>
      <c r="D12" s="17"/>
      <c r="E12" s="16"/>
      <c r="F12" s="3">
        <f>Tabelle52[[#All],[Spalte3]]*Tabelle52[[#All],[Spalte6]]</f>
        <v>0</v>
      </c>
    </row>
    <row r="13" spans="1:7" ht="15" x14ac:dyDescent="0.2">
      <c r="A13" s="18"/>
      <c r="B13" s="18"/>
      <c r="C13" s="16"/>
      <c r="D13" s="17"/>
      <c r="E13" s="16"/>
      <c r="F13" s="3">
        <f>Tabelle52[[#All],[Spalte3]]*Tabelle52[[#All],[Spalte6]]</f>
        <v>0</v>
      </c>
    </row>
    <row r="14" spans="1:7" ht="15" x14ac:dyDescent="0.2">
      <c r="A14" s="18"/>
      <c r="B14" s="18"/>
      <c r="C14" s="16"/>
      <c r="D14" s="17"/>
      <c r="E14" s="16"/>
      <c r="F14" s="3">
        <f>Tabelle52[[#All],[Spalte3]]*Tabelle52[[#All],[Spalte6]]</f>
        <v>0</v>
      </c>
    </row>
    <row r="15" spans="1:7" ht="15" x14ac:dyDescent="0.2">
      <c r="A15" s="18"/>
      <c r="B15" s="18"/>
      <c r="C15" s="16"/>
      <c r="D15" s="17"/>
      <c r="E15" s="16"/>
      <c r="F15" s="3">
        <f>Tabelle52[[#All],[Spalte3]]*Tabelle52[[#All],[Spalte6]]</f>
        <v>0</v>
      </c>
    </row>
    <row r="16" spans="1:7" ht="15" x14ac:dyDescent="0.2">
      <c r="A16" s="18"/>
      <c r="B16" s="18"/>
      <c r="C16" s="16"/>
      <c r="D16" s="17"/>
      <c r="E16" s="16"/>
      <c r="F16" s="3">
        <f>Tabelle52[[#All],[Spalte3]]*Tabelle52[[#All],[Spalte6]]</f>
        <v>0</v>
      </c>
    </row>
    <row r="17" spans="1:6" ht="15" x14ac:dyDescent="0.2">
      <c r="A17" s="18"/>
      <c r="B17" s="18"/>
      <c r="C17" s="16"/>
      <c r="D17" s="17"/>
      <c r="E17" s="16"/>
      <c r="F17" s="3">
        <f>Tabelle52[[#All],[Spalte3]]*Tabelle52[[#All],[Spalte6]]</f>
        <v>0</v>
      </c>
    </row>
    <row r="18" spans="1:6" ht="15" x14ac:dyDescent="0.2">
      <c r="A18" s="18"/>
      <c r="B18" s="18"/>
      <c r="C18" s="16"/>
      <c r="D18" s="17"/>
      <c r="E18" s="16"/>
      <c r="F18" s="3">
        <f>Tabelle52[[#All],[Spalte3]]*Tabelle52[[#All],[Spalte6]]</f>
        <v>0</v>
      </c>
    </row>
    <row r="19" spans="1:6" ht="15" x14ac:dyDescent="0.2">
      <c r="A19" s="18"/>
      <c r="B19" s="18"/>
      <c r="C19" s="16"/>
      <c r="D19" s="17"/>
      <c r="E19" s="16"/>
      <c r="F19" s="3">
        <f>Tabelle52[[#All],[Spalte3]]*Tabelle52[[#All],[Spalte6]]</f>
        <v>0</v>
      </c>
    </row>
    <row r="20" spans="1:6" ht="15" x14ac:dyDescent="0.2">
      <c r="A20" s="18"/>
      <c r="B20" s="18"/>
      <c r="C20" s="16"/>
      <c r="D20" s="17"/>
      <c r="E20" s="16"/>
      <c r="F20" s="3">
        <f>Tabelle52[[#All],[Spalte3]]*Tabelle52[[#All],[Spalte6]]</f>
        <v>0</v>
      </c>
    </row>
    <row r="21" spans="1:6" ht="15" x14ac:dyDescent="0.2">
      <c r="A21" s="18"/>
      <c r="B21" s="18"/>
      <c r="C21" s="16"/>
      <c r="D21" s="17"/>
      <c r="E21" s="16"/>
      <c r="F21" s="3">
        <f>Tabelle52[[#All],[Spalte3]]*Tabelle52[[#All],[Spalte6]]</f>
        <v>0</v>
      </c>
    </row>
    <row r="22" spans="1:6" ht="15" x14ac:dyDescent="0.2">
      <c r="A22" s="18"/>
      <c r="B22" s="18"/>
      <c r="C22" s="16"/>
      <c r="D22" s="17"/>
      <c r="E22" s="16"/>
      <c r="F22" s="3">
        <f>Tabelle52[[#All],[Spalte3]]*Tabelle52[[#All],[Spalte6]]</f>
        <v>0</v>
      </c>
    </row>
    <row r="23" spans="1:6" ht="15" x14ac:dyDescent="0.2">
      <c r="A23" s="18"/>
      <c r="B23" s="18"/>
      <c r="C23" s="16"/>
      <c r="D23" s="17"/>
      <c r="E23" s="16"/>
      <c r="F23" s="3">
        <f>Tabelle52[[#All],[Spalte3]]*Tabelle52[[#All],[Spalte6]]</f>
        <v>0</v>
      </c>
    </row>
    <row r="24" spans="1:6" ht="15" x14ac:dyDescent="0.2">
      <c r="A24" s="18"/>
      <c r="B24" s="18"/>
      <c r="C24" s="16"/>
      <c r="D24" s="17"/>
      <c r="E24" s="16"/>
      <c r="F24" s="3">
        <f>Tabelle52[[#All],[Spalte3]]*Tabelle52[[#All],[Spalte6]]</f>
        <v>0</v>
      </c>
    </row>
    <row r="25" spans="1:6" ht="15" x14ac:dyDescent="0.2">
      <c r="A25" s="18"/>
      <c r="B25" s="18"/>
      <c r="C25" s="16"/>
      <c r="D25" s="17"/>
      <c r="E25" s="16"/>
      <c r="F25" s="3">
        <f>Tabelle52[[#All],[Spalte3]]*Tabelle52[[#All],[Spalte6]]</f>
        <v>0</v>
      </c>
    </row>
    <row r="26" spans="1:6" ht="15" x14ac:dyDescent="0.2">
      <c r="A26" s="18"/>
      <c r="B26" s="18"/>
      <c r="C26" s="16"/>
      <c r="D26" s="17"/>
      <c r="E26" s="16"/>
      <c r="F26" s="3">
        <f>Tabelle52[[#All],[Spalte3]]*Tabelle52[[#All],[Spalte6]]</f>
        <v>0</v>
      </c>
    </row>
    <row r="27" spans="1:6" ht="15" x14ac:dyDescent="0.2">
      <c r="A27" s="18"/>
      <c r="B27" s="18"/>
      <c r="C27" s="16"/>
      <c r="D27" s="17"/>
      <c r="E27" s="16"/>
      <c r="F27" s="3">
        <f>Tabelle52[[#All],[Spalte3]]*Tabelle52[[#All],[Spalte6]]</f>
        <v>0</v>
      </c>
    </row>
    <row r="28" spans="1:6" ht="15" x14ac:dyDescent="0.2">
      <c r="A28" s="18"/>
      <c r="B28" s="18"/>
      <c r="C28" s="16"/>
      <c r="D28" s="17"/>
      <c r="E28" s="16"/>
      <c r="F28" s="3">
        <f>Tabelle52[[#All],[Spalte3]]*Tabelle52[[#All],[Spalte6]]</f>
        <v>0</v>
      </c>
    </row>
    <row r="29" spans="1:6" ht="15" x14ac:dyDescent="0.2">
      <c r="A29" s="18"/>
      <c r="B29" s="18"/>
      <c r="C29" s="16"/>
      <c r="D29" s="17"/>
      <c r="E29" s="16"/>
      <c r="F29" s="3">
        <f>Tabelle52[[#All],[Spalte3]]*Tabelle52[[#All],[Spalte6]]</f>
        <v>0</v>
      </c>
    </row>
    <row r="30" spans="1:6" ht="15" x14ac:dyDescent="0.2">
      <c r="A30" s="18"/>
      <c r="B30" s="18"/>
      <c r="C30" s="16"/>
      <c r="D30" s="17"/>
      <c r="E30" s="16"/>
      <c r="F30" s="3">
        <f>Tabelle52[[#All],[Spalte3]]*Tabelle52[[#All],[Spalte6]]</f>
        <v>0</v>
      </c>
    </row>
    <row r="31" spans="1:6" ht="15" x14ac:dyDescent="0.2">
      <c r="A31" s="18"/>
      <c r="B31" s="18"/>
      <c r="C31" s="16"/>
      <c r="D31" s="17"/>
      <c r="E31" s="16"/>
      <c r="F31" s="3">
        <f>Tabelle52[[#All],[Spalte3]]*Tabelle52[[#All],[Spalte6]]</f>
        <v>0</v>
      </c>
    </row>
    <row r="32" spans="1:6" ht="15" x14ac:dyDescent="0.2">
      <c r="A32" s="18"/>
      <c r="B32" s="18"/>
      <c r="C32" s="16"/>
      <c r="D32" s="17"/>
      <c r="E32" s="16"/>
      <c r="F32" s="3">
        <f>Tabelle52[[#All],[Spalte3]]*Tabelle52[[#All],[Spalte6]]</f>
        <v>0</v>
      </c>
    </row>
    <row r="33" spans="1:6" ht="15" x14ac:dyDescent="0.2">
      <c r="A33" s="18"/>
      <c r="B33" s="18"/>
      <c r="C33" s="16"/>
      <c r="D33" s="17"/>
      <c r="E33" s="16"/>
      <c r="F33" s="3">
        <f>Tabelle52[[#All],[Spalte3]]*Tabelle52[[#All],[Spalte6]]</f>
        <v>0</v>
      </c>
    </row>
    <row r="34" spans="1:6" ht="15" x14ac:dyDescent="0.2">
      <c r="A34" s="18"/>
      <c r="B34" s="18"/>
      <c r="C34" s="16"/>
      <c r="D34" s="17"/>
      <c r="E34" s="16"/>
      <c r="F34" s="3">
        <f>Tabelle52[[#All],[Spalte3]]*Tabelle52[[#All],[Spalte6]]</f>
        <v>0</v>
      </c>
    </row>
    <row r="35" spans="1:6" ht="15" x14ac:dyDescent="0.2">
      <c r="A35" s="18"/>
      <c r="B35" s="18"/>
      <c r="C35" s="16"/>
      <c r="D35" s="17"/>
      <c r="E35" s="16"/>
      <c r="F35" s="3">
        <f>Tabelle52[[#All],[Spalte3]]*Tabelle52[[#All],[Spalte6]]</f>
        <v>0</v>
      </c>
    </row>
    <row r="36" spans="1:6" ht="15" x14ac:dyDescent="0.2">
      <c r="A36" s="18"/>
      <c r="B36" s="18"/>
      <c r="C36" s="16"/>
      <c r="D36" s="17"/>
      <c r="E36" s="16"/>
      <c r="F36" s="3">
        <f>Tabelle52[[#All],[Spalte3]]*Tabelle52[[#All],[Spalte6]]</f>
        <v>0</v>
      </c>
    </row>
    <row r="37" spans="1:6" ht="15" x14ac:dyDescent="0.2">
      <c r="A37" s="18"/>
      <c r="B37" s="18"/>
      <c r="C37" s="16"/>
      <c r="D37" s="17"/>
      <c r="E37" s="16"/>
      <c r="F37" s="3">
        <f>Tabelle52[[#All],[Spalte3]]*Tabelle52[[#All],[Spalte6]]</f>
        <v>0</v>
      </c>
    </row>
    <row r="38" spans="1:6" ht="15" x14ac:dyDescent="0.2">
      <c r="A38" s="18"/>
      <c r="B38" s="18"/>
      <c r="C38" s="16"/>
      <c r="D38" s="17"/>
      <c r="E38" s="16"/>
      <c r="F38" s="3">
        <f>Tabelle52[[#All],[Spalte3]]*Tabelle52[[#All],[Spalte6]]</f>
        <v>0</v>
      </c>
    </row>
    <row r="39" spans="1:6" ht="15" x14ac:dyDescent="0.2">
      <c r="A39" s="18"/>
      <c r="B39" s="18"/>
      <c r="C39" s="16"/>
      <c r="D39" s="17"/>
      <c r="E39" s="16"/>
      <c r="F39" s="3">
        <f>Tabelle52[[#All],[Spalte3]]*Tabelle52[[#All],[Spalte6]]</f>
        <v>0</v>
      </c>
    </row>
    <row r="40" spans="1:6" ht="15" x14ac:dyDescent="0.2">
      <c r="A40" s="18"/>
      <c r="B40" s="18"/>
      <c r="C40" s="16"/>
      <c r="D40" s="17"/>
      <c r="E40" s="16"/>
      <c r="F40" s="3">
        <f>Tabelle52[[#All],[Spalte3]]*Tabelle52[[#All],[Spalte6]]</f>
        <v>0</v>
      </c>
    </row>
    <row r="41" spans="1:6" ht="15" x14ac:dyDescent="0.2">
      <c r="A41" s="18"/>
      <c r="B41" s="18"/>
      <c r="C41" s="16"/>
      <c r="D41" s="17"/>
      <c r="E41" s="16"/>
      <c r="F41" s="3">
        <f>Tabelle52[[#All],[Spalte3]]*Tabelle52[[#All],[Spalte6]]</f>
        <v>0</v>
      </c>
    </row>
    <row r="42" spans="1:6" ht="15" x14ac:dyDescent="0.2">
      <c r="A42" s="18"/>
      <c r="B42" s="18"/>
      <c r="C42" s="16"/>
      <c r="D42" s="17"/>
      <c r="E42" s="16"/>
      <c r="F42" s="3">
        <f>Tabelle52[[#All],[Spalte3]]*Tabelle52[[#All],[Spalte6]]</f>
        <v>0</v>
      </c>
    </row>
    <row r="43" spans="1:6" ht="15" x14ac:dyDescent="0.2">
      <c r="A43" s="18"/>
      <c r="B43" s="18"/>
      <c r="C43" s="16"/>
      <c r="D43" s="17"/>
      <c r="E43" s="16"/>
      <c r="F43" s="3">
        <f>Tabelle52[[#All],[Spalte3]]*Tabelle52[[#All],[Spalte6]]</f>
        <v>0</v>
      </c>
    </row>
    <row r="44" spans="1:6" ht="15" x14ac:dyDescent="0.2">
      <c r="A44" s="18"/>
      <c r="B44" s="18"/>
      <c r="C44" s="16"/>
      <c r="D44" s="17"/>
      <c r="E44" s="16"/>
      <c r="F44" s="3">
        <f>Tabelle52[[#All],[Spalte3]]*Tabelle52[[#All],[Spalte6]]</f>
        <v>0</v>
      </c>
    </row>
    <row r="45" spans="1:6" ht="15" x14ac:dyDescent="0.2">
      <c r="A45" s="18"/>
      <c r="B45" s="18"/>
      <c r="C45" s="16"/>
      <c r="D45" s="17"/>
      <c r="E45" s="16"/>
      <c r="F45" s="3">
        <f>Tabelle52[[#All],[Spalte3]]*Tabelle52[[#All],[Spalte6]]</f>
        <v>0</v>
      </c>
    </row>
    <row r="46" spans="1:6" ht="15" x14ac:dyDescent="0.2">
      <c r="A46" s="18"/>
      <c r="B46" s="18"/>
      <c r="C46" s="16"/>
      <c r="D46" s="17"/>
      <c r="E46" s="16"/>
      <c r="F46" s="3">
        <f>Tabelle52[[#All],[Spalte3]]*Tabelle52[[#All],[Spalte6]]</f>
        <v>0</v>
      </c>
    </row>
    <row r="47" spans="1:6" ht="15" x14ac:dyDescent="0.2">
      <c r="A47" s="18"/>
      <c r="B47" s="18"/>
      <c r="C47" s="16"/>
      <c r="D47" s="17"/>
      <c r="E47" s="16"/>
      <c r="F47" s="3">
        <f>Tabelle52[[#All],[Spalte3]]*Tabelle52[[#All],[Spalte6]]</f>
        <v>0</v>
      </c>
    </row>
    <row r="48" spans="1:6" ht="15" x14ac:dyDescent="0.2">
      <c r="A48" s="18"/>
      <c r="B48" s="18"/>
      <c r="C48" s="16"/>
      <c r="D48" s="17"/>
      <c r="E48" s="16"/>
      <c r="F48" s="3">
        <f>Tabelle52[[#All],[Spalte3]]*Tabelle52[[#All],[Spalte6]]</f>
        <v>0</v>
      </c>
    </row>
    <row r="49" spans="1:11" ht="15" x14ac:dyDescent="0.2">
      <c r="A49" s="18"/>
      <c r="B49" s="18"/>
      <c r="C49" s="16"/>
      <c r="D49" s="17"/>
      <c r="E49" s="16"/>
      <c r="F49" s="3">
        <f>Tabelle52[[#All],[Spalte3]]*Tabelle52[[#All],[Spalte6]]</f>
        <v>0</v>
      </c>
    </row>
    <row r="50" spans="1:11" ht="19" x14ac:dyDescent="0.2">
      <c r="A50" s="18"/>
      <c r="B50" s="18"/>
      <c r="C50" s="16"/>
      <c r="D50" s="17"/>
      <c r="E50" s="16"/>
      <c r="F50" s="3">
        <f>Tabelle52[[#All],[Spalte3]]*Tabelle52[[#All],[Spalte6]]</f>
        <v>0</v>
      </c>
      <c r="G50" s="93" t="s">
        <v>153</v>
      </c>
      <c r="H50" s="92"/>
      <c r="I50" s="92"/>
      <c r="J50" s="92"/>
      <c r="K50" s="92"/>
    </row>
    <row r="51" spans="1:11" ht="15" x14ac:dyDescent="0.2">
      <c r="B51" s="28"/>
      <c r="C51" s="28"/>
      <c r="D51" s="29"/>
      <c r="E51" s="71" t="s">
        <v>5</v>
      </c>
      <c r="F51" s="36">
        <f>SUBTOTAL(109,Tabelle52[[#All],[Spalte7]])</f>
        <v>0</v>
      </c>
    </row>
  </sheetData>
  <mergeCells count="3">
    <mergeCell ref="B6:C6"/>
    <mergeCell ref="B1:D1"/>
    <mergeCell ref="A4:B4"/>
  </mergeCells>
  <conditionalFormatting sqref="G8">
    <cfRule type="cellIs" dxfId="126" priority="1" operator="notEqual">
      <formula>""</formula>
    </cfRule>
  </conditionalFormatting>
  <dataValidations count="1">
    <dataValidation allowBlank="1" showInputMessage="1" showErrorMessage="1" prompt="Bitte gehen Sie mit dem Tabulator weiter" sqref="A10" xr:uid="{00000000-0002-0000-0200-000000000000}"/>
  </dataValidations>
  <pageMargins left="0.70866141732283472" right="0.39370078740157483" top="0.98425196850393704" bottom="0.59055118110236227" header="0.31496062992125984" footer="0.31496062992125984"/>
  <pageSetup paperSize="9" scale="84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zoomScaleNormal="100" workbookViewId="0">
      <selection activeCell="A10" sqref="A10"/>
    </sheetView>
  </sheetViews>
  <sheetFormatPr baseColWidth="10" defaultColWidth="11.5" defaultRowHeight="14" x14ac:dyDescent="0.2"/>
  <cols>
    <col min="1" max="1" width="18" style="4" customWidth="1"/>
    <col min="2" max="2" width="25.6640625" style="8" customWidth="1"/>
    <col min="3" max="3" width="16.33203125" style="8" customWidth="1"/>
    <col min="4" max="4" width="12.1640625" style="2" bestFit="1" customWidth="1"/>
    <col min="5" max="5" width="12.5" style="9" bestFit="1" customWidth="1"/>
    <col min="6" max="16384" width="11.5" style="1"/>
  </cols>
  <sheetData>
    <row r="1" spans="1:5" ht="20.5" customHeight="1" x14ac:dyDescent="0.2">
      <c r="A1" s="10" t="s">
        <v>146</v>
      </c>
      <c r="B1" s="99">
        <f>Parametereingabe!$B$3</f>
        <v>0</v>
      </c>
      <c r="C1" s="99"/>
      <c r="D1" s="12"/>
      <c r="E1" s="13"/>
    </row>
    <row r="2" spans="1:5" ht="20.5" customHeight="1" x14ac:dyDescent="0.2">
      <c r="A2" s="12" t="s">
        <v>145</v>
      </c>
      <c r="B2" s="13">
        <f>Parametereingabe!$B$5</f>
        <v>0</v>
      </c>
      <c r="C2" s="56"/>
      <c r="D2" s="12"/>
      <c r="E2" s="13"/>
    </row>
    <row r="3" spans="1:5" x14ac:dyDescent="0.2">
      <c r="A3" s="5"/>
      <c r="B3" s="14"/>
      <c r="C3" s="14"/>
    </row>
    <row r="4" spans="1:5" ht="39.75" customHeight="1" x14ac:dyDescent="0.2">
      <c r="A4" s="98" t="s">
        <v>127</v>
      </c>
      <c r="B4" s="98"/>
      <c r="C4" s="98"/>
      <c r="D4" s="98"/>
      <c r="E4" s="98"/>
    </row>
    <row r="5" spans="1:5" x14ac:dyDescent="0.2">
      <c r="A5" s="6"/>
      <c r="B5" s="14"/>
      <c r="C5" s="14"/>
    </row>
    <row r="6" spans="1:5" ht="15" customHeight="1" x14ac:dyDescent="0.2">
      <c r="A6" s="22" t="s">
        <v>0</v>
      </c>
      <c r="B6" s="43">
        <f>Parametereingabe!B7</f>
        <v>44196</v>
      </c>
      <c r="C6" s="43"/>
    </row>
    <row r="7" spans="1:5" x14ac:dyDescent="0.2">
      <c r="A7" s="7"/>
      <c r="B7" s="15"/>
      <c r="C7" s="15"/>
      <c r="D7" s="61"/>
    </row>
    <row r="8" spans="1:5" ht="72.75" customHeight="1" x14ac:dyDescent="0.2">
      <c r="A8" s="37" t="s">
        <v>14</v>
      </c>
      <c r="B8" s="38" t="s">
        <v>128</v>
      </c>
      <c r="C8" s="51" t="s">
        <v>129</v>
      </c>
      <c r="D8" s="38" t="s">
        <v>32</v>
      </c>
      <c r="E8" s="39" t="s">
        <v>15</v>
      </c>
    </row>
    <row r="9" spans="1:5" ht="15" x14ac:dyDescent="0.2">
      <c r="A9" s="64"/>
      <c r="B9" s="65"/>
      <c r="C9" s="72"/>
      <c r="D9" s="65"/>
      <c r="E9" s="66"/>
    </row>
    <row r="10" spans="1:5" ht="15" x14ac:dyDescent="0.2">
      <c r="A10" s="18"/>
      <c r="B10" s="18"/>
      <c r="C10" s="44"/>
      <c r="D10" s="26"/>
      <c r="E10" s="26">
        <f>Tabelle53[[#All],[Spalte3]]-Tabelle53[[#All],[Spalte6]]</f>
        <v>0</v>
      </c>
    </row>
    <row r="11" spans="1:5" ht="15" x14ac:dyDescent="0.2">
      <c r="A11" s="18"/>
      <c r="B11" s="94"/>
      <c r="C11" s="44"/>
      <c r="D11" s="62"/>
      <c r="E11" s="62">
        <f>Tabelle53[[#All],[Spalte3]]-Tabelle53[[#All],[Spalte6]]</f>
        <v>0</v>
      </c>
    </row>
    <row r="12" spans="1:5" ht="15" x14ac:dyDescent="0.2">
      <c r="A12" s="18"/>
      <c r="B12" s="94"/>
      <c r="C12" s="44"/>
      <c r="D12" s="62"/>
      <c r="E12" s="62">
        <f>Tabelle53[[#All],[Spalte3]]-Tabelle53[[#All],[Spalte6]]</f>
        <v>0</v>
      </c>
    </row>
    <row r="13" spans="1:5" ht="15" x14ac:dyDescent="0.2">
      <c r="A13" s="18"/>
      <c r="B13" s="94"/>
      <c r="C13" s="44"/>
      <c r="D13" s="62"/>
      <c r="E13" s="62">
        <f>Tabelle53[[#All],[Spalte3]]-Tabelle53[[#All],[Spalte6]]</f>
        <v>0</v>
      </c>
    </row>
    <row r="14" spans="1:5" ht="15" x14ac:dyDescent="0.2">
      <c r="A14" s="18"/>
      <c r="B14" s="94"/>
      <c r="C14" s="44"/>
      <c r="D14" s="62"/>
      <c r="E14" s="62">
        <f>Tabelle53[[#All],[Spalte3]]-Tabelle53[[#All],[Spalte6]]</f>
        <v>0</v>
      </c>
    </row>
    <row r="15" spans="1:5" ht="15" x14ac:dyDescent="0.2">
      <c r="A15" s="18"/>
      <c r="B15" s="94"/>
      <c r="C15" s="44"/>
      <c r="D15" s="62"/>
      <c r="E15" s="62">
        <f>Tabelle53[[#All],[Spalte3]]-Tabelle53[[#All],[Spalte6]]</f>
        <v>0</v>
      </c>
    </row>
    <row r="16" spans="1:5" ht="15" x14ac:dyDescent="0.2">
      <c r="A16" s="18"/>
      <c r="B16" s="94"/>
      <c r="C16" s="44"/>
      <c r="D16" s="62"/>
      <c r="E16" s="62">
        <f>Tabelle53[[#All],[Spalte3]]-Tabelle53[[#All],[Spalte6]]</f>
        <v>0</v>
      </c>
    </row>
    <row r="17" spans="1:5" ht="15" x14ac:dyDescent="0.2">
      <c r="A17" s="18"/>
      <c r="B17" s="94"/>
      <c r="C17" s="44"/>
      <c r="D17" s="62"/>
      <c r="E17" s="62">
        <f>Tabelle53[[#All],[Spalte3]]-Tabelle53[[#All],[Spalte6]]</f>
        <v>0</v>
      </c>
    </row>
    <row r="18" spans="1:5" ht="15" x14ac:dyDescent="0.2">
      <c r="A18" s="18"/>
      <c r="B18" s="94"/>
      <c r="C18" s="44"/>
      <c r="D18" s="62"/>
      <c r="E18" s="62">
        <f>Tabelle53[[#All],[Spalte3]]-Tabelle53[[#All],[Spalte6]]</f>
        <v>0</v>
      </c>
    </row>
    <row r="19" spans="1:5" ht="15" x14ac:dyDescent="0.2">
      <c r="A19" s="18"/>
      <c r="B19" s="94"/>
      <c r="C19" s="44"/>
      <c r="D19" s="62"/>
      <c r="E19" s="62">
        <f>Tabelle53[[#All],[Spalte3]]-Tabelle53[[#All],[Spalte6]]</f>
        <v>0</v>
      </c>
    </row>
    <row r="20" spans="1:5" ht="15" x14ac:dyDescent="0.2">
      <c r="A20" s="18"/>
      <c r="B20" s="94"/>
      <c r="C20" s="44"/>
      <c r="D20" s="62"/>
      <c r="E20" s="62">
        <f>Tabelle53[[#All],[Spalte3]]-Tabelle53[[#All],[Spalte6]]</f>
        <v>0</v>
      </c>
    </row>
    <row r="21" spans="1:5" ht="15" x14ac:dyDescent="0.2">
      <c r="A21" s="18"/>
      <c r="B21" s="94"/>
      <c r="C21" s="44"/>
      <c r="D21" s="62"/>
      <c r="E21" s="62">
        <f>Tabelle53[[#All],[Spalte3]]-Tabelle53[[#All],[Spalte6]]</f>
        <v>0</v>
      </c>
    </row>
    <row r="22" spans="1:5" ht="15" x14ac:dyDescent="0.2">
      <c r="A22" s="18"/>
      <c r="B22" s="94"/>
      <c r="C22" s="44"/>
      <c r="D22" s="62"/>
      <c r="E22" s="62">
        <f>Tabelle53[[#All],[Spalte3]]-Tabelle53[[#All],[Spalte6]]</f>
        <v>0</v>
      </c>
    </row>
    <row r="23" spans="1:5" ht="15" x14ac:dyDescent="0.2">
      <c r="A23" s="18"/>
      <c r="B23" s="94"/>
      <c r="C23" s="44"/>
      <c r="D23" s="62"/>
      <c r="E23" s="62">
        <f>Tabelle53[[#All],[Spalte3]]-Tabelle53[[#All],[Spalte6]]</f>
        <v>0</v>
      </c>
    </row>
    <row r="24" spans="1:5" ht="15" x14ac:dyDescent="0.2">
      <c r="A24" s="18"/>
      <c r="B24" s="94"/>
      <c r="C24" s="44"/>
      <c r="D24" s="62"/>
      <c r="E24" s="62">
        <f>Tabelle53[[#All],[Spalte3]]-Tabelle53[[#All],[Spalte6]]</f>
        <v>0</v>
      </c>
    </row>
    <row r="25" spans="1:5" ht="15" x14ac:dyDescent="0.2">
      <c r="A25" s="18"/>
      <c r="B25" s="94"/>
      <c r="C25" s="44"/>
      <c r="D25" s="62"/>
      <c r="E25" s="62">
        <f>Tabelle53[[#All],[Spalte3]]-Tabelle53[[#All],[Spalte6]]</f>
        <v>0</v>
      </c>
    </row>
    <row r="26" spans="1:5" ht="15" x14ac:dyDescent="0.2">
      <c r="A26" s="18"/>
      <c r="B26" s="94"/>
      <c r="C26" s="44"/>
      <c r="D26" s="62"/>
      <c r="E26" s="62">
        <f>Tabelle53[[#All],[Spalte3]]-Tabelle53[[#All],[Spalte6]]</f>
        <v>0</v>
      </c>
    </row>
    <row r="27" spans="1:5" ht="15" x14ac:dyDescent="0.2">
      <c r="A27" s="18"/>
      <c r="B27" s="94"/>
      <c r="C27" s="44"/>
      <c r="D27" s="62"/>
      <c r="E27" s="62">
        <f>Tabelle53[[#All],[Spalte3]]-Tabelle53[[#All],[Spalte6]]</f>
        <v>0</v>
      </c>
    </row>
    <row r="28" spans="1:5" ht="15" x14ac:dyDescent="0.2">
      <c r="A28" s="18"/>
      <c r="B28" s="94"/>
      <c r="C28" s="44"/>
      <c r="D28" s="62"/>
      <c r="E28" s="62">
        <f>Tabelle53[[#All],[Spalte3]]-Tabelle53[[#All],[Spalte6]]</f>
        <v>0</v>
      </c>
    </row>
    <row r="29" spans="1:5" ht="15" x14ac:dyDescent="0.2">
      <c r="A29" s="18"/>
      <c r="B29" s="94"/>
      <c r="C29" s="44"/>
      <c r="D29" s="62"/>
      <c r="E29" s="62">
        <f>Tabelle53[[#All],[Spalte3]]-Tabelle53[[#All],[Spalte6]]</f>
        <v>0</v>
      </c>
    </row>
    <row r="30" spans="1:5" ht="15" x14ac:dyDescent="0.2">
      <c r="A30" s="18"/>
      <c r="B30" s="94"/>
      <c r="C30" s="44"/>
      <c r="D30" s="62"/>
      <c r="E30" s="62">
        <f>Tabelle53[[#All],[Spalte3]]-Tabelle53[[#All],[Spalte6]]</f>
        <v>0</v>
      </c>
    </row>
    <row r="31" spans="1:5" ht="15" x14ac:dyDescent="0.2">
      <c r="A31" s="18"/>
      <c r="B31" s="94"/>
      <c r="C31" s="44"/>
      <c r="D31" s="62"/>
      <c r="E31" s="62">
        <f>Tabelle53[[#All],[Spalte3]]-Tabelle53[[#All],[Spalte6]]</f>
        <v>0</v>
      </c>
    </row>
    <row r="32" spans="1:5" ht="15" x14ac:dyDescent="0.2">
      <c r="A32" s="18"/>
      <c r="B32" s="94"/>
      <c r="C32" s="44"/>
      <c r="D32" s="62"/>
      <c r="E32" s="62">
        <f>Tabelle53[[#All],[Spalte3]]-Tabelle53[[#All],[Spalte6]]</f>
        <v>0</v>
      </c>
    </row>
    <row r="33" spans="1:5" ht="15" x14ac:dyDescent="0.2">
      <c r="A33" s="18"/>
      <c r="B33" s="94"/>
      <c r="C33" s="44"/>
      <c r="D33" s="62"/>
      <c r="E33" s="62">
        <f>Tabelle53[[#All],[Spalte3]]-Tabelle53[[#All],[Spalte6]]</f>
        <v>0</v>
      </c>
    </row>
    <row r="34" spans="1:5" ht="15" x14ac:dyDescent="0.2">
      <c r="A34" s="18"/>
      <c r="B34" s="94"/>
      <c r="C34" s="44"/>
      <c r="D34" s="62"/>
      <c r="E34" s="62">
        <f>Tabelle53[[#All],[Spalte3]]-Tabelle53[[#All],[Spalte6]]</f>
        <v>0</v>
      </c>
    </row>
    <row r="35" spans="1:5" ht="15" x14ac:dyDescent="0.2">
      <c r="A35" s="18"/>
      <c r="B35" s="94"/>
      <c r="C35" s="44"/>
      <c r="D35" s="62"/>
      <c r="E35" s="62">
        <f>Tabelle53[[#All],[Spalte3]]-Tabelle53[[#All],[Spalte6]]</f>
        <v>0</v>
      </c>
    </row>
    <row r="36" spans="1:5" ht="15" x14ac:dyDescent="0.2">
      <c r="A36" s="18"/>
      <c r="B36" s="94"/>
      <c r="C36" s="44"/>
      <c r="D36" s="62"/>
      <c r="E36" s="62">
        <f>Tabelle53[[#All],[Spalte3]]-Tabelle53[[#All],[Spalte6]]</f>
        <v>0</v>
      </c>
    </row>
    <row r="37" spans="1:5" ht="15" x14ac:dyDescent="0.2">
      <c r="A37" s="18"/>
      <c r="B37" s="94"/>
      <c r="C37" s="44"/>
      <c r="D37" s="62"/>
      <c r="E37" s="62">
        <f>Tabelle53[[#All],[Spalte3]]-Tabelle53[[#All],[Spalte6]]</f>
        <v>0</v>
      </c>
    </row>
    <row r="38" spans="1:5" ht="15" x14ac:dyDescent="0.2">
      <c r="A38" s="18"/>
      <c r="B38" s="94"/>
      <c r="C38" s="44"/>
      <c r="D38" s="62"/>
      <c r="E38" s="62">
        <f>Tabelle53[[#All],[Spalte3]]-Tabelle53[[#All],[Spalte6]]</f>
        <v>0</v>
      </c>
    </row>
    <row r="39" spans="1:5" ht="15" x14ac:dyDescent="0.2">
      <c r="A39" s="18"/>
      <c r="B39" s="94"/>
      <c r="C39" s="44"/>
      <c r="D39" s="62"/>
      <c r="E39" s="62">
        <f>Tabelle53[[#All],[Spalte3]]-Tabelle53[[#All],[Spalte6]]</f>
        <v>0</v>
      </c>
    </row>
    <row r="40" spans="1:5" ht="15" x14ac:dyDescent="0.2">
      <c r="A40" s="18"/>
      <c r="B40" s="94"/>
      <c r="C40" s="44"/>
      <c r="D40" s="62"/>
      <c r="E40" s="62">
        <f>Tabelle53[[#All],[Spalte3]]-Tabelle53[[#All],[Spalte6]]</f>
        <v>0</v>
      </c>
    </row>
    <row r="41" spans="1:5" ht="15" x14ac:dyDescent="0.2">
      <c r="A41" s="18"/>
      <c r="B41" s="94"/>
      <c r="C41" s="44"/>
      <c r="D41" s="62"/>
      <c r="E41" s="62">
        <f>Tabelle53[[#All],[Spalte3]]-Tabelle53[[#All],[Spalte6]]</f>
        <v>0</v>
      </c>
    </row>
    <row r="42" spans="1:5" ht="15" x14ac:dyDescent="0.2">
      <c r="A42" s="18"/>
      <c r="B42" s="94"/>
      <c r="C42" s="44"/>
      <c r="D42" s="62"/>
      <c r="E42" s="62">
        <f>Tabelle53[[#All],[Spalte3]]-Tabelle53[[#All],[Spalte6]]</f>
        <v>0</v>
      </c>
    </row>
    <row r="43" spans="1:5" ht="15" x14ac:dyDescent="0.2">
      <c r="A43" s="18"/>
      <c r="B43" s="94"/>
      <c r="C43" s="44"/>
      <c r="D43" s="62"/>
      <c r="E43" s="62">
        <f>Tabelle53[[#All],[Spalte3]]-Tabelle53[[#All],[Spalte6]]</f>
        <v>0</v>
      </c>
    </row>
    <row r="44" spans="1:5" ht="15" x14ac:dyDescent="0.2">
      <c r="A44" s="18"/>
      <c r="B44" s="94"/>
      <c r="C44" s="44"/>
      <c r="D44" s="62"/>
      <c r="E44" s="62">
        <f>Tabelle53[[#All],[Spalte3]]-Tabelle53[[#All],[Spalte6]]</f>
        <v>0</v>
      </c>
    </row>
    <row r="45" spans="1:5" ht="15" x14ac:dyDescent="0.2">
      <c r="A45" s="18"/>
      <c r="B45" s="94"/>
      <c r="C45" s="44"/>
      <c r="D45" s="62"/>
      <c r="E45" s="62">
        <f>Tabelle53[[#All],[Spalte3]]-Tabelle53[[#All],[Spalte6]]</f>
        <v>0</v>
      </c>
    </row>
    <row r="46" spans="1:5" ht="15" x14ac:dyDescent="0.2">
      <c r="A46" s="18"/>
      <c r="B46" s="94"/>
      <c r="C46" s="44"/>
      <c r="D46" s="62"/>
      <c r="E46" s="62">
        <f>Tabelle53[[#All],[Spalte3]]-Tabelle53[[#All],[Spalte6]]</f>
        <v>0</v>
      </c>
    </row>
    <row r="47" spans="1:5" ht="15" x14ac:dyDescent="0.2">
      <c r="A47" s="18"/>
      <c r="B47" s="94"/>
      <c r="C47" s="44"/>
      <c r="D47" s="62"/>
      <c r="E47" s="62">
        <f>Tabelle53[[#All],[Spalte3]]-Tabelle53[[#All],[Spalte6]]</f>
        <v>0</v>
      </c>
    </row>
    <row r="48" spans="1:5" ht="15" x14ac:dyDescent="0.2">
      <c r="A48" s="18"/>
      <c r="B48" s="94"/>
      <c r="C48" s="44"/>
      <c r="D48" s="62"/>
      <c r="E48" s="62">
        <f>Tabelle53[[#All],[Spalte3]]-Tabelle53[[#All],[Spalte6]]</f>
        <v>0</v>
      </c>
    </row>
    <row r="49" spans="1:13" ht="15" x14ac:dyDescent="0.2">
      <c r="A49" s="18"/>
      <c r="B49" s="94"/>
      <c r="C49" s="44"/>
      <c r="D49" s="62"/>
      <c r="E49" s="62">
        <f>Tabelle53[[#All],[Spalte3]]-Tabelle53[[#All],[Spalte6]]</f>
        <v>0</v>
      </c>
    </row>
    <row r="50" spans="1:13" ht="19" x14ac:dyDescent="0.2">
      <c r="A50" s="18"/>
      <c r="B50" s="94"/>
      <c r="C50" s="44"/>
      <c r="D50" s="62"/>
      <c r="E50" s="62">
        <f>Tabelle53[[#All],[Spalte3]]-Tabelle53[[#All],[Spalte6]]</f>
        <v>0</v>
      </c>
      <c r="F50" s="93" t="s">
        <v>153</v>
      </c>
      <c r="G50" s="92"/>
      <c r="H50" s="92"/>
      <c r="I50" s="92"/>
      <c r="J50" s="92"/>
      <c r="K50" s="92"/>
      <c r="L50" s="92"/>
      <c r="M50" s="92"/>
    </row>
    <row r="51" spans="1:13" ht="15" x14ac:dyDescent="0.2">
      <c r="B51" s="28"/>
      <c r="C51" s="28"/>
      <c r="D51" s="71" t="s">
        <v>5</v>
      </c>
      <c r="E51" s="26">
        <f>SUBTOTAL(109,Tabelle53[[#All],[Spalte7]])</f>
        <v>0</v>
      </c>
    </row>
  </sheetData>
  <mergeCells count="2">
    <mergeCell ref="A4:E4"/>
    <mergeCell ref="B1:C1"/>
  </mergeCells>
  <dataValidations count="1">
    <dataValidation allowBlank="1" showInputMessage="1" showErrorMessage="1" prompt="Bitte gehen Sie mit dem Tabulator weiter" sqref="A10" xr:uid="{00000000-0002-0000-0300-000000000000}"/>
  </dataValidations>
  <pageMargins left="0.70866141732283472" right="0.39370078740157483" top="0.98425196850393704" bottom="0.59055118110236227" header="0.31496062992125984" footer="0.31496062992125984"/>
  <pageSetup paperSize="9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1"/>
  <sheetViews>
    <sheetView zoomScaleNormal="100" workbookViewId="0">
      <selection activeCell="C10" sqref="C10"/>
    </sheetView>
  </sheetViews>
  <sheetFormatPr baseColWidth="10" defaultColWidth="11.5" defaultRowHeight="14" outlineLevelCol="1" x14ac:dyDescent="0.2"/>
  <cols>
    <col min="1" max="1" width="18" style="4" customWidth="1"/>
    <col min="2" max="2" width="8" style="8" customWidth="1"/>
    <col min="3" max="3" width="8.6640625" style="8" customWidth="1"/>
    <col min="4" max="4" width="34.6640625" style="1" customWidth="1"/>
    <col min="5" max="5" width="34.6640625" style="1" hidden="1" customWidth="1" outlineLevel="1"/>
    <col min="6" max="8" width="9" style="1" hidden="1" customWidth="1" outlineLevel="1"/>
    <col min="9" max="9" width="14" style="2" customWidth="1" collapsed="1"/>
    <col min="10" max="10" width="113.1640625" style="1" customWidth="1"/>
    <col min="11" max="16384" width="11.5" style="1"/>
  </cols>
  <sheetData>
    <row r="1" spans="1:10" ht="20.5" customHeight="1" x14ac:dyDescent="0.2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</row>
    <row r="2" spans="1:10" ht="20.5" customHeight="1" x14ac:dyDescent="0.2">
      <c r="A2" s="12" t="s">
        <v>145</v>
      </c>
      <c r="B2" s="13">
        <f>Parametereingabe!$B$5</f>
        <v>0</v>
      </c>
      <c r="C2" s="56"/>
      <c r="D2" s="12"/>
      <c r="E2" s="13"/>
      <c r="F2" s="11"/>
      <c r="G2" s="11"/>
      <c r="H2" s="11"/>
      <c r="I2" s="12"/>
    </row>
    <row r="3" spans="1:10" x14ac:dyDescent="0.2">
      <c r="A3" s="5"/>
      <c r="B3" s="14"/>
      <c r="C3" s="14"/>
      <c r="D3" s="2"/>
      <c r="E3" s="2"/>
    </row>
    <row r="4" spans="1:10" ht="18.75" customHeight="1" x14ac:dyDescent="0.2">
      <c r="A4" s="98" t="s">
        <v>21</v>
      </c>
      <c r="B4" s="98"/>
      <c r="C4" s="98"/>
      <c r="D4" s="98"/>
      <c r="E4" s="19"/>
    </row>
    <row r="5" spans="1:10" x14ac:dyDescent="0.2">
      <c r="A5" s="6"/>
      <c r="B5" s="14"/>
      <c r="C5" s="14"/>
      <c r="D5" s="2"/>
      <c r="E5" s="2"/>
    </row>
    <row r="6" spans="1:10" ht="15" customHeight="1" x14ac:dyDescent="0.2">
      <c r="A6" s="22" t="s">
        <v>0</v>
      </c>
      <c r="B6" s="97">
        <f>Parametereingabe!B7</f>
        <v>44196</v>
      </c>
      <c r="C6" s="97"/>
      <c r="D6" s="2"/>
      <c r="E6" s="2"/>
    </row>
    <row r="7" spans="1:10" x14ac:dyDescent="0.2">
      <c r="A7" s="7"/>
      <c r="B7" s="15"/>
      <c r="C7" s="15"/>
    </row>
    <row r="8" spans="1:10" ht="45" x14ac:dyDescent="0.2">
      <c r="A8" s="37" t="s">
        <v>1</v>
      </c>
      <c r="B8" s="38" t="s">
        <v>2</v>
      </c>
      <c r="C8" s="38" t="s">
        <v>4</v>
      </c>
      <c r="D8" s="39" t="s">
        <v>22</v>
      </c>
      <c r="E8" s="39" t="s">
        <v>130</v>
      </c>
      <c r="F8" s="40" t="s">
        <v>3</v>
      </c>
      <c r="G8" s="52" t="s">
        <v>131</v>
      </c>
      <c r="H8" s="40" t="s">
        <v>132</v>
      </c>
      <c r="I8" s="37" t="str">
        <f>IF(Parametereingabe!B11="effektiv","Nettobetrag / Montant net","Bruttobetrag / Montant brut")</f>
        <v>Bruttobetrag / Montant brut</v>
      </c>
      <c r="J8" s="55" t="str">
        <f>IF(J11=" "," ","Hinweis für Ersteller")</f>
        <v xml:space="preserve"> </v>
      </c>
    </row>
    <row r="9" spans="1:10" s="69" customFormat="1" ht="15" customHeight="1" x14ac:dyDescent="0.2">
      <c r="A9" s="64"/>
      <c r="B9" s="65"/>
      <c r="C9" s="65"/>
      <c r="D9" s="66"/>
      <c r="E9" s="66"/>
      <c r="F9" s="67"/>
      <c r="G9" s="73"/>
      <c r="H9" s="67"/>
      <c r="I9" s="64"/>
      <c r="J9" s="74"/>
    </row>
    <row r="10" spans="1:10" ht="15" x14ac:dyDescent="0.2">
      <c r="A10" s="24">
        <f>Parametereingabe!$B$7</f>
        <v>44196</v>
      </c>
      <c r="B10" s="25">
        <f>1300</f>
        <v>1300</v>
      </c>
      <c r="C10" s="25"/>
      <c r="D10" s="18"/>
      <c r="E10" s="49">
        <f>Tabelle5412[[#All],[Spalte4]]</f>
        <v>0</v>
      </c>
      <c r="F10" s="11"/>
      <c r="G10" s="11"/>
      <c r="H10" s="11"/>
      <c r="I10" s="26"/>
    </row>
    <row r="11" spans="1:10" ht="16" x14ac:dyDescent="0.2">
      <c r="A11" s="24">
        <f>Parametereingabe!$B$7</f>
        <v>44196</v>
      </c>
      <c r="B11" s="25">
        <f>1300</f>
        <v>1300</v>
      </c>
      <c r="C11" s="25"/>
      <c r="D11" s="18"/>
      <c r="E11" s="49">
        <f>Tabelle5412[[#All],[Spalte4]]</f>
        <v>0</v>
      </c>
      <c r="F11" s="11"/>
      <c r="G11" s="11"/>
      <c r="H11" s="11"/>
      <c r="I11" s="62"/>
      <c r="J11" s="54" t="str">
        <f>IF(Parametereingabe!B9="Ja","Wenn das Gegenkonto nicht MWST-codiert ist, so ist bei der Spalte 'MWST-Code Haben' kein Code zu hinterlegen"," ")</f>
        <v xml:space="preserve"> </v>
      </c>
    </row>
    <row r="12" spans="1:10" ht="15" x14ac:dyDescent="0.2">
      <c r="A12" s="24">
        <f>Parametereingabe!$B$7</f>
        <v>44196</v>
      </c>
      <c r="B12" s="25">
        <f>1300</f>
        <v>1300</v>
      </c>
      <c r="C12" s="25"/>
      <c r="D12" s="18"/>
      <c r="E12" s="49">
        <f>Tabelle5412[[#All],[Spalte4]]</f>
        <v>0</v>
      </c>
      <c r="F12" s="11"/>
      <c r="G12" s="11"/>
      <c r="H12" s="11"/>
      <c r="I12" s="62"/>
    </row>
    <row r="13" spans="1:10" ht="15" x14ac:dyDescent="0.2">
      <c r="A13" s="24">
        <f>Parametereingabe!$B$7</f>
        <v>44196</v>
      </c>
      <c r="B13" s="25">
        <f>1300</f>
        <v>1300</v>
      </c>
      <c r="C13" s="25"/>
      <c r="D13" s="18"/>
      <c r="E13" s="49">
        <f>Tabelle5412[[#All],[Spalte4]]</f>
        <v>0</v>
      </c>
      <c r="F13" s="11"/>
      <c r="G13" s="11"/>
      <c r="H13" s="11"/>
      <c r="I13" s="62"/>
    </row>
    <row r="14" spans="1:10" ht="15" x14ac:dyDescent="0.2">
      <c r="A14" s="24">
        <f>Parametereingabe!$B$7</f>
        <v>44196</v>
      </c>
      <c r="B14" s="25">
        <f>1300</f>
        <v>1300</v>
      </c>
      <c r="C14" s="25"/>
      <c r="D14" s="18"/>
      <c r="E14" s="49">
        <f>Tabelle5412[[#All],[Spalte4]]</f>
        <v>0</v>
      </c>
      <c r="F14" s="11"/>
      <c r="G14" s="11"/>
      <c r="H14" s="11"/>
      <c r="I14" s="62"/>
    </row>
    <row r="15" spans="1:10" ht="15" x14ac:dyDescent="0.2">
      <c r="A15" s="24">
        <f>Parametereingabe!$B$7</f>
        <v>44196</v>
      </c>
      <c r="B15" s="25">
        <f>1300</f>
        <v>1300</v>
      </c>
      <c r="C15" s="25"/>
      <c r="D15" s="18"/>
      <c r="E15" s="49">
        <f>Tabelle5412[[#All],[Spalte4]]</f>
        <v>0</v>
      </c>
      <c r="F15" s="11"/>
      <c r="G15" s="11"/>
      <c r="H15" s="11"/>
      <c r="I15" s="62"/>
    </row>
    <row r="16" spans="1:10" ht="15" x14ac:dyDescent="0.2">
      <c r="A16" s="24">
        <f>Parametereingabe!$B$7</f>
        <v>44196</v>
      </c>
      <c r="B16" s="25">
        <f>1300</f>
        <v>1300</v>
      </c>
      <c r="C16" s="25"/>
      <c r="D16" s="18"/>
      <c r="E16" s="49">
        <f>Tabelle5412[[#All],[Spalte4]]</f>
        <v>0</v>
      </c>
      <c r="F16" s="11"/>
      <c r="G16" s="11"/>
      <c r="H16" s="11"/>
      <c r="I16" s="62"/>
    </row>
    <row r="17" spans="1:9" ht="15" x14ac:dyDescent="0.2">
      <c r="A17" s="24">
        <f>Parametereingabe!$B$7</f>
        <v>44196</v>
      </c>
      <c r="B17" s="25">
        <f>1300</f>
        <v>1300</v>
      </c>
      <c r="C17" s="25"/>
      <c r="D17" s="18"/>
      <c r="E17" s="49">
        <f>Tabelle5412[[#All],[Spalte4]]</f>
        <v>0</v>
      </c>
      <c r="F17" s="11"/>
      <c r="G17" s="11"/>
      <c r="H17" s="11"/>
      <c r="I17" s="62"/>
    </row>
    <row r="18" spans="1:9" ht="15" x14ac:dyDescent="0.2">
      <c r="A18" s="24">
        <f>Parametereingabe!$B$7</f>
        <v>44196</v>
      </c>
      <c r="B18" s="25">
        <f>1300</f>
        <v>1300</v>
      </c>
      <c r="C18" s="25"/>
      <c r="D18" s="18"/>
      <c r="E18" s="49">
        <f>Tabelle5412[[#All],[Spalte4]]</f>
        <v>0</v>
      </c>
      <c r="F18" s="11"/>
      <c r="G18" s="11"/>
      <c r="H18" s="11"/>
      <c r="I18" s="62"/>
    </row>
    <row r="19" spans="1:9" ht="15" x14ac:dyDescent="0.2">
      <c r="A19" s="24">
        <f>Parametereingabe!$B$7</f>
        <v>44196</v>
      </c>
      <c r="B19" s="25">
        <f>1300</f>
        <v>1300</v>
      </c>
      <c r="C19" s="25"/>
      <c r="D19" s="18"/>
      <c r="E19" s="49">
        <f>Tabelle5412[[#All],[Spalte4]]</f>
        <v>0</v>
      </c>
      <c r="F19" s="11"/>
      <c r="G19" s="11"/>
      <c r="H19" s="11"/>
      <c r="I19" s="62"/>
    </row>
    <row r="20" spans="1:9" ht="15" x14ac:dyDescent="0.2">
      <c r="A20" s="24">
        <f>Parametereingabe!$B$7</f>
        <v>44196</v>
      </c>
      <c r="B20" s="25">
        <f>1300</f>
        <v>1300</v>
      </c>
      <c r="C20" s="25"/>
      <c r="D20" s="18"/>
      <c r="E20" s="49">
        <f>Tabelle5412[[#All],[Spalte4]]</f>
        <v>0</v>
      </c>
      <c r="F20" s="11"/>
      <c r="G20" s="11"/>
      <c r="H20" s="11"/>
      <c r="I20" s="62"/>
    </row>
    <row r="21" spans="1:9" ht="15" x14ac:dyDescent="0.2">
      <c r="A21" s="24">
        <f>Parametereingabe!$B$7</f>
        <v>44196</v>
      </c>
      <c r="B21" s="25">
        <f>1300</f>
        <v>1300</v>
      </c>
      <c r="C21" s="25"/>
      <c r="D21" s="18"/>
      <c r="E21" s="49">
        <f>Tabelle5412[[#All],[Spalte4]]</f>
        <v>0</v>
      </c>
      <c r="F21" s="11"/>
      <c r="G21" s="11"/>
      <c r="H21" s="11"/>
      <c r="I21" s="62"/>
    </row>
    <row r="22" spans="1:9" ht="15" x14ac:dyDescent="0.2">
      <c r="A22" s="24">
        <f>Parametereingabe!$B$7</f>
        <v>44196</v>
      </c>
      <c r="B22" s="25">
        <f>1300</f>
        <v>1300</v>
      </c>
      <c r="C22" s="25"/>
      <c r="D22" s="18"/>
      <c r="E22" s="49">
        <f>Tabelle5412[[#All],[Spalte4]]</f>
        <v>0</v>
      </c>
      <c r="F22" s="11"/>
      <c r="G22" s="11"/>
      <c r="H22" s="11"/>
      <c r="I22" s="62"/>
    </row>
    <row r="23" spans="1:9" ht="15" x14ac:dyDescent="0.2">
      <c r="A23" s="24">
        <f>Parametereingabe!$B$7</f>
        <v>44196</v>
      </c>
      <c r="B23" s="25">
        <f>1300</f>
        <v>1300</v>
      </c>
      <c r="C23" s="25"/>
      <c r="D23" s="18"/>
      <c r="E23" s="49">
        <f>Tabelle5412[[#All],[Spalte4]]</f>
        <v>0</v>
      </c>
      <c r="F23" s="11"/>
      <c r="G23" s="11"/>
      <c r="H23" s="11"/>
      <c r="I23" s="62"/>
    </row>
    <row r="24" spans="1:9" ht="15" x14ac:dyDescent="0.2">
      <c r="A24" s="24">
        <f>Parametereingabe!$B$7</f>
        <v>44196</v>
      </c>
      <c r="B24" s="25">
        <f>1300</f>
        <v>1300</v>
      </c>
      <c r="C24" s="25"/>
      <c r="D24" s="18"/>
      <c r="E24" s="49">
        <f>Tabelle5412[[#All],[Spalte4]]</f>
        <v>0</v>
      </c>
      <c r="F24" s="11"/>
      <c r="G24" s="11"/>
      <c r="H24" s="11"/>
      <c r="I24" s="62"/>
    </row>
    <row r="25" spans="1:9" ht="15" x14ac:dyDescent="0.2">
      <c r="A25" s="24">
        <f>Parametereingabe!$B$7</f>
        <v>44196</v>
      </c>
      <c r="B25" s="25">
        <f>1300</f>
        <v>1300</v>
      </c>
      <c r="C25" s="25"/>
      <c r="D25" s="18"/>
      <c r="E25" s="49">
        <f>Tabelle5412[[#All],[Spalte4]]</f>
        <v>0</v>
      </c>
      <c r="F25" s="11"/>
      <c r="G25" s="11"/>
      <c r="H25" s="11"/>
      <c r="I25" s="62"/>
    </row>
    <row r="26" spans="1:9" ht="15" x14ac:dyDescent="0.2">
      <c r="A26" s="24">
        <f>Parametereingabe!$B$7</f>
        <v>44196</v>
      </c>
      <c r="B26" s="25">
        <f>1300</f>
        <v>1300</v>
      </c>
      <c r="C26" s="25"/>
      <c r="D26" s="18"/>
      <c r="E26" s="49">
        <f>Tabelle5412[[#All],[Spalte4]]</f>
        <v>0</v>
      </c>
      <c r="F26" s="11"/>
      <c r="G26" s="11"/>
      <c r="H26" s="11"/>
      <c r="I26" s="62"/>
    </row>
    <row r="27" spans="1:9" ht="15" x14ac:dyDescent="0.2">
      <c r="A27" s="24">
        <f>Parametereingabe!$B$7</f>
        <v>44196</v>
      </c>
      <c r="B27" s="25">
        <f>1300</f>
        <v>1300</v>
      </c>
      <c r="C27" s="25"/>
      <c r="D27" s="18"/>
      <c r="E27" s="49">
        <f>Tabelle5412[[#All],[Spalte4]]</f>
        <v>0</v>
      </c>
      <c r="F27" s="11"/>
      <c r="G27" s="11"/>
      <c r="H27" s="11"/>
      <c r="I27" s="62"/>
    </row>
    <row r="28" spans="1:9" ht="15" x14ac:dyDescent="0.2">
      <c r="A28" s="24">
        <f>Parametereingabe!$B$7</f>
        <v>44196</v>
      </c>
      <c r="B28" s="25">
        <f>1300</f>
        <v>1300</v>
      </c>
      <c r="C28" s="25"/>
      <c r="D28" s="18"/>
      <c r="E28" s="49">
        <f>Tabelle5412[[#All],[Spalte4]]</f>
        <v>0</v>
      </c>
      <c r="F28" s="11"/>
      <c r="G28" s="11"/>
      <c r="H28" s="11"/>
      <c r="I28" s="62"/>
    </row>
    <row r="29" spans="1:9" ht="15" x14ac:dyDescent="0.2">
      <c r="A29" s="24">
        <f>Parametereingabe!$B$7</f>
        <v>44196</v>
      </c>
      <c r="B29" s="25">
        <f>1300</f>
        <v>1300</v>
      </c>
      <c r="C29" s="25"/>
      <c r="D29" s="18"/>
      <c r="E29" s="49">
        <f>Tabelle5412[[#All],[Spalte4]]</f>
        <v>0</v>
      </c>
      <c r="F29" s="11"/>
      <c r="G29" s="11"/>
      <c r="H29" s="11"/>
      <c r="I29" s="62"/>
    </row>
    <row r="30" spans="1:9" ht="15" x14ac:dyDescent="0.2">
      <c r="A30" s="24">
        <f>Parametereingabe!$B$7</f>
        <v>44196</v>
      </c>
      <c r="B30" s="25">
        <f>1300</f>
        <v>1300</v>
      </c>
      <c r="C30" s="25"/>
      <c r="D30" s="18"/>
      <c r="E30" s="49">
        <f>Tabelle5412[[#All],[Spalte4]]</f>
        <v>0</v>
      </c>
      <c r="F30" s="11"/>
      <c r="G30" s="11"/>
      <c r="H30" s="11"/>
      <c r="I30" s="62"/>
    </row>
    <row r="31" spans="1:9" ht="15" x14ac:dyDescent="0.2">
      <c r="A31" s="24">
        <f>Parametereingabe!$B$7</f>
        <v>44196</v>
      </c>
      <c r="B31" s="25">
        <f>1300</f>
        <v>1300</v>
      </c>
      <c r="C31" s="25"/>
      <c r="D31" s="18"/>
      <c r="E31" s="49">
        <f>Tabelle5412[[#All],[Spalte4]]</f>
        <v>0</v>
      </c>
      <c r="F31" s="11"/>
      <c r="G31" s="11"/>
      <c r="H31" s="11"/>
      <c r="I31" s="62"/>
    </row>
    <row r="32" spans="1:9" ht="15" x14ac:dyDescent="0.2">
      <c r="A32" s="24">
        <f>Parametereingabe!$B$7</f>
        <v>44196</v>
      </c>
      <c r="B32" s="25">
        <f>1300</f>
        <v>1300</v>
      </c>
      <c r="C32" s="25"/>
      <c r="D32" s="18"/>
      <c r="E32" s="49">
        <f>Tabelle5412[[#All],[Spalte4]]</f>
        <v>0</v>
      </c>
      <c r="F32" s="11"/>
      <c r="G32" s="11"/>
      <c r="H32" s="11"/>
      <c r="I32" s="62"/>
    </row>
    <row r="33" spans="1:9" ht="15" x14ac:dyDescent="0.2">
      <c r="A33" s="24">
        <f>Parametereingabe!$B$7</f>
        <v>44196</v>
      </c>
      <c r="B33" s="25">
        <f>1300</f>
        <v>1300</v>
      </c>
      <c r="C33" s="25"/>
      <c r="D33" s="18"/>
      <c r="E33" s="49">
        <f>Tabelle5412[[#All],[Spalte4]]</f>
        <v>0</v>
      </c>
      <c r="F33" s="11"/>
      <c r="G33" s="11"/>
      <c r="H33" s="11"/>
      <c r="I33" s="62"/>
    </row>
    <row r="34" spans="1:9" ht="15" x14ac:dyDescent="0.2">
      <c r="A34" s="24">
        <f>Parametereingabe!$B$7</f>
        <v>44196</v>
      </c>
      <c r="B34" s="25">
        <f>1300</f>
        <v>1300</v>
      </c>
      <c r="C34" s="25"/>
      <c r="D34" s="18"/>
      <c r="E34" s="49">
        <f>Tabelle5412[[#All],[Spalte4]]</f>
        <v>0</v>
      </c>
      <c r="F34" s="11"/>
      <c r="G34" s="11"/>
      <c r="H34" s="11"/>
      <c r="I34" s="62"/>
    </row>
    <row r="35" spans="1:9" ht="15" x14ac:dyDescent="0.2">
      <c r="A35" s="24">
        <f>Parametereingabe!$B$7</f>
        <v>44196</v>
      </c>
      <c r="B35" s="25">
        <f>1300</f>
        <v>1300</v>
      </c>
      <c r="C35" s="25"/>
      <c r="D35" s="18"/>
      <c r="E35" s="49">
        <f>Tabelle5412[[#All],[Spalte4]]</f>
        <v>0</v>
      </c>
      <c r="F35" s="11"/>
      <c r="G35" s="11"/>
      <c r="H35" s="11"/>
      <c r="I35" s="62"/>
    </row>
    <row r="36" spans="1:9" ht="15" x14ac:dyDescent="0.2">
      <c r="A36" s="24">
        <f>Parametereingabe!$B$7</f>
        <v>44196</v>
      </c>
      <c r="B36" s="25">
        <f>1300</f>
        <v>1300</v>
      </c>
      <c r="C36" s="25"/>
      <c r="D36" s="18"/>
      <c r="E36" s="49">
        <f>Tabelle5412[[#All],[Spalte4]]</f>
        <v>0</v>
      </c>
      <c r="F36" s="11"/>
      <c r="G36" s="11"/>
      <c r="H36" s="11"/>
      <c r="I36" s="62"/>
    </row>
    <row r="37" spans="1:9" ht="15" x14ac:dyDescent="0.2">
      <c r="A37" s="24">
        <f>Parametereingabe!$B$7</f>
        <v>44196</v>
      </c>
      <c r="B37" s="25">
        <f>1300</f>
        <v>1300</v>
      </c>
      <c r="C37" s="25"/>
      <c r="D37" s="18"/>
      <c r="E37" s="49">
        <f>Tabelle5412[[#All],[Spalte4]]</f>
        <v>0</v>
      </c>
      <c r="F37" s="11"/>
      <c r="G37" s="11"/>
      <c r="H37" s="11"/>
      <c r="I37" s="62"/>
    </row>
    <row r="38" spans="1:9" ht="15" x14ac:dyDescent="0.2">
      <c r="A38" s="24">
        <f>Parametereingabe!$B$7</f>
        <v>44196</v>
      </c>
      <c r="B38" s="25">
        <f>1300</f>
        <v>1300</v>
      </c>
      <c r="C38" s="25"/>
      <c r="D38" s="18"/>
      <c r="E38" s="49">
        <f>Tabelle5412[[#All],[Spalte4]]</f>
        <v>0</v>
      </c>
      <c r="F38" s="11"/>
      <c r="G38" s="11"/>
      <c r="H38" s="11"/>
      <c r="I38" s="62"/>
    </row>
    <row r="39" spans="1:9" ht="15" x14ac:dyDescent="0.2">
      <c r="A39" s="24">
        <f>Parametereingabe!$B$7</f>
        <v>44196</v>
      </c>
      <c r="B39" s="25">
        <f>1300</f>
        <v>1300</v>
      </c>
      <c r="C39" s="25"/>
      <c r="D39" s="18"/>
      <c r="E39" s="49">
        <f>Tabelle5412[[#All],[Spalte4]]</f>
        <v>0</v>
      </c>
      <c r="F39" s="11"/>
      <c r="G39" s="11"/>
      <c r="H39" s="11"/>
      <c r="I39" s="62"/>
    </row>
    <row r="40" spans="1:9" ht="15" x14ac:dyDescent="0.2">
      <c r="A40" s="24">
        <f>Parametereingabe!$B$7</f>
        <v>44196</v>
      </c>
      <c r="B40" s="25">
        <f>1300</f>
        <v>1300</v>
      </c>
      <c r="C40" s="25"/>
      <c r="D40" s="18"/>
      <c r="E40" s="49">
        <f>Tabelle5412[[#All],[Spalte4]]</f>
        <v>0</v>
      </c>
      <c r="F40" s="11"/>
      <c r="G40" s="11"/>
      <c r="H40" s="11"/>
      <c r="I40" s="62"/>
    </row>
    <row r="41" spans="1:9" ht="15" x14ac:dyDescent="0.2">
      <c r="A41" s="24">
        <f>Parametereingabe!$B$7</f>
        <v>44196</v>
      </c>
      <c r="B41" s="25">
        <f>1300</f>
        <v>1300</v>
      </c>
      <c r="C41" s="25"/>
      <c r="D41" s="18"/>
      <c r="E41" s="49">
        <f>Tabelle5412[[#All],[Spalte4]]</f>
        <v>0</v>
      </c>
      <c r="F41" s="11"/>
      <c r="G41" s="11"/>
      <c r="H41" s="11"/>
      <c r="I41" s="62"/>
    </row>
    <row r="42" spans="1:9" ht="15" x14ac:dyDescent="0.2">
      <c r="A42" s="24">
        <f>Parametereingabe!$B$7</f>
        <v>44196</v>
      </c>
      <c r="B42" s="25">
        <f>1300</f>
        <v>1300</v>
      </c>
      <c r="C42" s="25"/>
      <c r="D42" s="18"/>
      <c r="E42" s="49">
        <f>Tabelle5412[[#All],[Spalte4]]</f>
        <v>0</v>
      </c>
      <c r="F42" s="11"/>
      <c r="G42" s="11"/>
      <c r="H42" s="11"/>
      <c r="I42" s="62"/>
    </row>
    <row r="43" spans="1:9" ht="15" x14ac:dyDescent="0.2">
      <c r="A43" s="24">
        <f>Parametereingabe!$B$7</f>
        <v>44196</v>
      </c>
      <c r="B43" s="25">
        <f>1300</f>
        <v>1300</v>
      </c>
      <c r="C43" s="25"/>
      <c r="D43" s="18"/>
      <c r="E43" s="49">
        <f>Tabelle5412[[#All],[Spalte4]]</f>
        <v>0</v>
      </c>
      <c r="F43" s="11"/>
      <c r="G43" s="11"/>
      <c r="H43" s="11"/>
      <c r="I43" s="62"/>
    </row>
    <row r="44" spans="1:9" ht="15" x14ac:dyDescent="0.2">
      <c r="A44" s="24">
        <f>Parametereingabe!$B$7</f>
        <v>44196</v>
      </c>
      <c r="B44" s="25">
        <f>1300</f>
        <v>1300</v>
      </c>
      <c r="C44" s="25"/>
      <c r="D44" s="18"/>
      <c r="E44" s="49">
        <f>Tabelle5412[[#All],[Spalte4]]</f>
        <v>0</v>
      </c>
      <c r="F44" s="11"/>
      <c r="G44" s="11"/>
      <c r="H44" s="11"/>
      <c r="I44" s="62"/>
    </row>
    <row r="45" spans="1:9" ht="15" x14ac:dyDescent="0.2">
      <c r="A45" s="24">
        <f>Parametereingabe!$B$7</f>
        <v>44196</v>
      </c>
      <c r="B45" s="25">
        <f>1300</f>
        <v>1300</v>
      </c>
      <c r="C45" s="25"/>
      <c r="D45" s="18"/>
      <c r="E45" s="49">
        <f>Tabelle5412[[#All],[Spalte4]]</f>
        <v>0</v>
      </c>
      <c r="F45" s="11"/>
      <c r="G45" s="11"/>
      <c r="H45" s="11"/>
      <c r="I45" s="62"/>
    </row>
    <row r="46" spans="1:9" ht="15" x14ac:dyDescent="0.2">
      <c r="A46" s="24">
        <f>Parametereingabe!$B$7</f>
        <v>44196</v>
      </c>
      <c r="B46" s="25">
        <f>1300</f>
        <v>1300</v>
      </c>
      <c r="C46" s="25"/>
      <c r="D46" s="18"/>
      <c r="E46" s="49">
        <f>Tabelle5412[[#All],[Spalte4]]</f>
        <v>0</v>
      </c>
      <c r="F46" s="11"/>
      <c r="G46" s="11"/>
      <c r="H46" s="11"/>
      <c r="I46" s="62"/>
    </row>
    <row r="47" spans="1:9" ht="15" x14ac:dyDescent="0.2">
      <c r="A47" s="24">
        <f>Parametereingabe!$B$7</f>
        <v>44196</v>
      </c>
      <c r="B47" s="25">
        <f>1300</f>
        <v>1300</v>
      </c>
      <c r="C47" s="25"/>
      <c r="D47" s="18"/>
      <c r="E47" s="49">
        <f>Tabelle5412[[#All],[Spalte4]]</f>
        <v>0</v>
      </c>
      <c r="F47" s="11"/>
      <c r="G47" s="11"/>
      <c r="H47" s="11"/>
      <c r="I47" s="62"/>
    </row>
    <row r="48" spans="1:9" ht="15" x14ac:dyDescent="0.2">
      <c r="A48" s="24">
        <f>Parametereingabe!$B$7</f>
        <v>44196</v>
      </c>
      <c r="B48" s="25">
        <f>1300</f>
        <v>1300</v>
      </c>
      <c r="C48" s="25"/>
      <c r="D48" s="18"/>
      <c r="E48" s="49">
        <f>Tabelle5412[[#All],[Spalte4]]</f>
        <v>0</v>
      </c>
      <c r="F48" s="11"/>
      <c r="G48" s="11"/>
      <c r="H48" s="11"/>
      <c r="I48" s="62"/>
    </row>
    <row r="49" spans="1:18" ht="15" x14ac:dyDescent="0.2">
      <c r="A49" s="24">
        <f>Parametereingabe!$B$7</f>
        <v>44196</v>
      </c>
      <c r="B49" s="25">
        <f>1300</f>
        <v>1300</v>
      </c>
      <c r="C49" s="25"/>
      <c r="D49" s="18"/>
      <c r="E49" s="49">
        <f>Tabelle5412[[#All],[Spalte4]]</f>
        <v>0</v>
      </c>
      <c r="F49" s="11"/>
      <c r="G49" s="11"/>
      <c r="H49" s="11"/>
      <c r="I49" s="62"/>
    </row>
    <row r="50" spans="1:18" ht="19" x14ac:dyDescent="0.2">
      <c r="A50" s="24">
        <f>Parametereingabe!$B$7</f>
        <v>44196</v>
      </c>
      <c r="B50" s="25">
        <f>1300</f>
        <v>1300</v>
      </c>
      <c r="C50" s="25"/>
      <c r="D50" s="18"/>
      <c r="E50" s="49">
        <f>Tabelle5412[[#All],[Spalte4]]</f>
        <v>0</v>
      </c>
      <c r="F50" s="11"/>
      <c r="G50" s="11"/>
      <c r="H50" s="11"/>
      <c r="I50" s="62"/>
      <c r="J50" s="93" t="s">
        <v>153</v>
      </c>
      <c r="K50" s="69"/>
      <c r="L50" s="69"/>
      <c r="M50" s="69"/>
      <c r="N50" s="69"/>
      <c r="O50" s="69"/>
      <c r="P50" s="69"/>
      <c r="Q50" s="69"/>
      <c r="R50" s="69"/>
    </row>
    <row r="51" spans="1:18" ht="15" x14ac:dyDescent="0.2">
      <c r="B51" s="28"/>
      <c r="C51" s="28"/>
      <c r="D51" s="71" t="s">
        <v>5</v>
      </c>
      <c r="E51" s="29"/>
      <c r="F51" s="29"/>
      <c r="G51" s="29"/>
      <c r="H51" s="29"/>
      <c r="I51" s="30">
        <f>SUM(Tabelle5412[[#All],[Spalte6]])</f>
        <v>0</v>
      </c>
    </row>
  </sheetData>
  <mergeCells count="3">
    <mergeCell ref="B6:C6"/>
    <mergeCell ref="A4:D4"/>
    <mergeCell ref="B1:D1"/>
  </mergeCells>
  <conditionalFormatting sqref="J8:J9">
    <cfRule type="containsText" dxfId="99" priority="3" operator="containsText" text="in">
      <formula>NOT(ISERROR(SEARCH("in",J8)))</formula>
    </cfRule>
  </conditionalFormatting>
  <conditionalFormatting sqref="J11">
    <cfRule type="containsText" dxfId="98" priority="2" operator="containsText" text="in">
      <formula>NOT(ISERROR(SEARCH("in",J11)))</formula>
    </cfRule>
  </conditionalFormatting>
  <conditionalFormatting sqref="J8:J9 J11">
    <cfRule type="containsText" dxfId="97" priority="1" operator="containsText" text="in">
      <formula>NOT(ISERROR(SEARCH("in",J8)))</formula>
    </cfRule>
  </conditionalFormatting>
  <dataValidations count="1">
    <dataValidation allowBlank="1" showInputMessage="1" showErrorMessage="1" prompt="Bitte gehen Sie mit dem Tabulator weiter" sqref="C10" xr:uid="{00000000-0002-0000-0400-000000000000}"/>
  </dataValidations>
  <pageMargins left="0.70866141732283472" right="0.39370078740157483" top="0.98425196850393704" bottom="0.59055118110236227" header="0.31496062992125984" footer="0.31496062992125984"/>
  <pageSetup paperSize="9" scale="93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7"/>
  <sheetViews>
    <sheetView zoomScaleNormal="100" workbookViewId="0">
      <selection activeCell="A10" sqref="A10"/>
    </sheetView>
  </sheetViews>
  <sheetFormatPr baseColWidth="10" defaultColWidth="11.5" defaultRowHeight="14" outlineLevelCol="1" x14ac:dyDescent="0.2"/>
  <cols>
    <col min="1" max="1" width="18" style="4" customWidth="1"/>
    <col min="2" max="2" width="8" style="8" customWidth="1"/>
    <col min="3" max="3" width="8.6640625" style="8" customWidth="1"/>
    <col min="4" max="4" width="34.6640625" style="1" customWidth="1"/>
    <col min="5" max="5" width="34.6640625" style="1" hidden="1" customWidth="1" outlineLevel="1"/>
    <col min="6" max="6" width="9" style="1" hidden="1" customWidth="1" outlineLevel="1"/>
    <col min="7" max="7" width="9.1640625" style="1" hidden="1" customWidth="1" outlineLevel="1"/>
    <col min="8" max="8" width="9" style="1" hidden="1" customWidth="1" outlineLevel="1"/>
    <col min="9" max="9" width="14" style="2" customWidth="1" collapsed="1"/>
    <col min="10" max="10" width="14" style="61" customWidth="1" outlineLevel="1"/>
    <col min="11" max="11" width="12.6640625" style="61" customWidth="1" outlineLevel="1"/>
    <col min="12" max="12" width="13.5" style="61" customWidth="1" outlineLevel="1"/>
    <col min="13" max="13" width="14" style="2" customWidth="1" outlineLevel="1"/>
    <col min="14" max="14" width="0.1640625" style="61" customWidth="1"/>
    <col min="15" max="16" width="14" style="2" hidden="1" customWidth="1" outlineLevel="1"/>
    <col min="17" max="17" width="15.1640625" style="2" hidden="1" customWidth="1" outlineLevel="1"/>
    <col min="18" max="18" width="13.5" style="9" hidden="1" customWidth="1" outlineLevel="1"/>
    <col min="19" max="19" width="11.5" style="1" collapsed="1"/>
    <col min="20" max="20" width="113.1640625" style="1" customWidth="1"/>
    <col min="21" max="16384" width="11.5" style="1"/>
  </cols>
  <sheetData>
    <row r="1" spans="1:20" ht="20.5" customHeight="1" x14ac:dyDescent="0.2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  <c r="J1" s="1"/>
      <c r="K1" s="1"/>
      <c r="L1" s="1"/>
      <c r="M1" s="1"/>
      <c r="N1" s="1"/>
      <c r="O1" s="1"/>
      <c r="P1" s="12"/>
      <c r="Q1" s="12"/>
    </row>
    <row r="2" spans="1:20" ht="20.5" customHeight="1" x14ac:dyDescent="0.2">
      <c r="A2" s="12" t="s">
        <v>145</v>
      </c>
      <c r="B2" s="13">
        <f>Parametereingabe!$B$5</f>
        <v>0</v>
      </c>
      <c r="C2" s="29"/>
      <c r="D2" s="56"/>
      <c r="E2" s="13"/>
      <c r="F2" s="11"/>
      <c r="G2" s="11"/>
      <c r="H2" s="11"/>
      <c r="I2" s="12"/>
      <c r="J2" s="12"/>
      <c r="K2" s="12"/>
      <c r="L2" s="12"/>
      <c r="M2" s="13"/>
      <c r="N2" s="13"/>
      <c r="O2" s="13"/>
      <c r="P2" s="12"/>
      <c r="Q2" s="12"/>
    </row>
    <row r="3" spans="1:20" x14ac:dyDescent="0.2">
      <c r="A3" s="5"/>
      <c r="B3" s="14"/>
      <c r="C3" s="14"/>
      <c r="D3" s="2"/>
      <c r="E3" s="2"/>
    </row>
    <row r="4" spans="1:20" ht="19" x14ac:dyDescent="0.2">
      <c r="A4" s="98" t="s">
        <v>16</v>
      </c>
      <c r="B4" s="98"/>
      <c r="C4" s="98"/>
      <c r="D4" s="19"/>
      <c r="E4" s="19"/>
    </row>
    <row r="5" spans="1:20" x14ac:dyDescent="0.2">
      <c r="A5" s="6"/>
      <c r="B5" s="14"/>
      <c r="C5" s="14"/>
      <c r="D5" s="2"/>
      <c r="E5" s="2"/>
    </row>
    <row r="6" spans="1:20" ht="15" customHeight="1" x14ac:dyDescent="0.2">
      <c r="A6" s="22" t="s">
        <v>0</v>
      </c>
      <c r="B6" s="97">
        <f>Parametereingabe!B7</f>
        <v>44196</v>
      </c>
      <c r="C6" s="97"/>
      <c r="D6" s="2"/>
      <c r="E6" s="2"/>
    </row>
    <row r="7" spans="1:20" x14ac:dyDescent="0.2">
      <c r="A7" s="7"/>
      <c r="B7" s="15"/>
      <c r="C7" s="15"/>
    </row>
    <row r="8" spans="1:20" ht="44.5" customHeight="1" x14ac:dyDescent="0.2">
      <c r="A8" s="37" t="s">
        <v>1</v>
      </c>
      <c r="B8" s="38" t="s">
        <v>2</v>
      </c>
      <c r="C8" s="38" t="s">
        <v>4</v>
      </c>
      <c r="D8" s="39" t="s">
        <v>17</v>
      </c>
      <c r="E8" s="39" t="s">
        <v>130</v>
      </c>
      <c r="F8" s="40" t="s">
        <v>3</v>
      </c>
      <c r="G8" s="52" t="s">
        <v>131</v>
      </c>
      <c r="H8" s="40" t="s">
        <v>132</v>
      </c>
      <c r="I8" s="41" t="str">
        <f>IF(Parametereingabe!$B$11="effektiv","Nettobetrag / Montant net","Bruttobetrag / Montant brut")</f>
        <v>Bruttobetrag / Montant brut</v>
      </c>
      <c r="J8" s="41" t="s">
        <v>144</v>
      </c>
      <c r="K8" s="41" t="s">
        <v>147</v>
      </c>
      <c r="L8" s="41" t="s">
        <v>143</v>
      </c>
      <c r="M8" s="37" t="s">
        <v>134</v>
      </c>
      <c r="N8" s="37"/>
      <c r="O8" s="37" t="s">
        <v>133</v>
      </c>
      <c r="P8" s="37" t="s">
        <v>135</v>
      </c>
      <c r="Q8" s="37" t="s">
        <v>136</v>
      </c>
      <c r="R8" s="37" t="s">
        <v>137</v>
      </c>
      <c r="T8" s="55"/>
    </row>
    <row r="9" spans="1:20" s="69" customFormat="1" ht="19" x14ac:dyDescent="0.2">
      <c r="A9" s="64"/>
      <c r="B9" s="65"/>
      <c r="C9" s="65"/>
      <c r="D9" s="66"/>
      <c r="E9" s="66"/>
      <c r="F9" s="67"/>
      <c r="G9" s="73"/>
      <c r="H9" s="67"/>
      <c r="I9" s="68"/>
      <c r="J9" s="68"/>
      <c r="K9" s="68"/>
      <c r="L9" s="68"/>
      <c r="M9" s="64"/>
      <c r="N9" s="64"/>
      <c r="O9" s="64"/>
      <c r="P9" s="64"/>
      <c r="Q9" s="64"/>
      <c r="R9" s="64"/>
      <c r="T9" s="74"/>
    </row>
    <row r="10" spans="1:20" ht="15" x14ac:dyDescent="0.2">
      <c r="A10" s="24"/>
      <c r="B10" s="25"/>
      <c r="C10" s="25"/>
      <c r="D10" s="18"/>
      <c r="E10" s="59">
        <f>Tabelle54[[#All],[Spalte4]]</f>
        <v>0</v>
      </c>
      <c r="F10" s="11"/>
      <c r="G10" s="11"/>
      <c r="H10" s="11"/>
      <c r="I10" s="59">
        <f>L10-Tabelle54[[#All],[Spalte17]]</f>
        <v>0</v>
      </c>
      <c r="J10" s="59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0" s="62"/>
      <c r="L10" s="62"/>
      <c r="M10" s="27" t="str">
        <f>IF(Parametereingabe!$B$9="Ja",30," ")</f>
        <v xml:space="preserve"> </v>
      </c>
      <c r="N10" s="27"/>
      <c r="O10" s="27"/>
      <c r="P10" s="27" t="str">
        <f t="shared" ref="P10" si="0">"Ja"</f>
        <v>Ja</v>
      </c>
      <c r="Q10" s="27"/>
      <c r="R10" s="27" t="str">
        <f t="shared" ref="R10" si="1">"Ja"</f>
        <v>Ja</v>
      </c>
    </row>
    <row r="11" spans="1:20" ht="16" x14ac:dyDescent="0.2">
      <c r="A11" s="76"/>
      <c r="B11" s="77"/>
      <c r="C11" s="77"/>
      <c r="D11" s="78"/>
      <c r="E11" s="79">
        <f>Tabelle54[[#All],[Spalte4]]</f>
        <v>0</v>
      </c>
      <c r="F11" s="80"/>
      <c r="G11" s="80"/>
      <c r="H11" s="80"/>
      <c r="I11" s="81">
        <f>L11-Tabelle54[[#All],[Spalte17]]</f>
        <v>0</v>
      </c>
      <c r="J11" s="81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1" s="82"/>
      <c r="L11" s="82"/>
      <c r="M11" s="83" t="str">
        <f>IF(Parametereingabe!$B$9="Ja",30," ")</f>
        <v xml:space="preserve"> </v>
      </c>
      <c r="N11" s="83"/>
      <c r="O11" s="84"/>
      <c r="P11" s="83" t="str">
        <f t="shared" ref="P11:P50" si="2">"Ja"</f>
        <v>Ja</v>
      </c>
      <c r="Q11" s="84"/>
      <c r="R11" s="84" t="str">
        <f t="shared" ref="R11:R50" si="3">"Ja"</f>
        <v>Ja</v>
      </c>
      <c r="T11" s="54"/>
    </row>
    <row r="12" spans="1:20" ht="16" x14ac:dyDescent="0.2">
      <c r="A12" s="24"/>
      <c r="B12" s="25"/>
      <c r="C12" s="25"/>
      <c r="D12" s="18"/>
      <c r="E12" s="95">
        <f>Tabelle54[[#All],[Spalte4]]</f>
        <v>0</v>
      </c>
      <c r="F12" s="11"/>
      <c r="G12" s="11"/>
      <c r="H12" s="11"/>
      <c r="I12" s="75">
        <f>L12-Tabelle54[[#All],[Spalte17]]</f>
        <v>0</v>
      </c>
      <c r="J1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2" s="62"/>
      <c r="L12" s="62"/>
      <c r="M12" s="96" t="str">
        <f>IF(Parametereingabe!$B$9="Ja",30," ")</f>
        <v xml:space="preserve"> </v>
      </c>
      <c r="N12" s="96"/>
      <c r="O12" s="27"/>
      <c r="P12" s="96" t="str">
        <f t="shared" si="2"/>
        <v>Ja</v>
      </c>
      <c r="Q12" s="27"/>
      <c r="R12" s="27" t="str">
        <f t="shared" si="3"/>
        <v>Ja</v>
      </c>
      <c r="T12" s="54"/>
    </row>
    <row r="13" spans="1:20" ht="15" x14ac:dyDescent="0.2">
      <c r="A13" s="24"/>
      <c r="B13" s="25"/>
      <c r="C13" s="25"/>
      <c r="D13" s="18"/>
      <c r="E13" s="95">
        <f>Tabelle54[[#All],[Spalte4]]</f>
        <v>0</v>
      </c>
      <c r="F13" s="11"/>
      <c r="G13" s="11"/>
      <c r="H13" s="11"/>
      <c r="I13" s="75">
        <f>L13-Tabelle54[[#All],[Spalte17]]</f>
        <v>0</v>
      </c>
      <c r="J1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3" s="62"/>
      <c r="L13" s="62"/>
      <c r="M13" s="96" t="str">
        <f>IF(Parametereingabe!$B$9="Ja",30," ")</f>
        <v xml:space="preserve"> </v>
      </c>
      <c r="N13" s="96"/>
      <c r="O13" s="27"/>
      <c r="P13" s="96" t="str">
        <f t="shared" si="2"/>
        <v>Ja</v>
      </c>
      <c r="Q13" s="27"/>
      <c r="R13" s="27" t="str">
        <f t="shared" si="3"/>
        <v>Ja</v>
      </c>
    </row>
    <row r="14" spans="1:20" ht="15.75" customHeight="1" x14ac:dyDescent="0.2">
      <c r="A14" s="24"/>
      <c r="B14" s="25"/>
      <c r="C14" s="25"/>
      <c r="D14" s="18"/>
      <c r="E14" s="95">
        <f>Tabelle54[[#All],[Spalte4]]</f>
        <v>0</v>
      </c>
      <c r="F14" s="11"/>
      <c r="G14" s="11"/>
      <c r="H14" s="11"/>
      <c r="I14" s="75">
        <f>L14-Tabelle54[[#All],[Spalte17]]</f>
        <v>0</v>
      </c>
      <c r="J1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4" s="62"/>
      <c r="L14" s="62"/>
      <c r="M14" s="96" t="str">
        <f>IF(Parametereingabe!$B$9="Ja",30," ")</f>
        <v xml:space="preserve"> </v>
      </c>
      <c r="N14" s="96"/>
      <c r="O14" s="27"/>
      <c r="P14" s="96" t="str">
        <f t="shared" si="2"/>
        <v>Ja</v>
      </c>
      <c r="Q14" s="27"/>
      <c r="R14" s="27" t="str">
        <f t="shared" si="3"/>
        <v>Ja</v>
      </c>
      <c r="S14" s="70"/>
      <c r="T14" s="70"/>
    </row>
    <row r="15" spans="1:20" ht="15" x14ac:dyDescent="0.2">
      <c r="A15" s="24"/>
      <c r="B15" s="25"/>
      <c r="C15" s="25"/>
      <c r="D15" s="18"/>
      <c r="E15" s="95">
        <f>Tabelle54[[#All],[Spalte4]]</f>
        <v>0</v>
      </c>
      <c r="F15" s="11"/>
      <c r="G15" s="11"/>
      <c r="H15" s="11"/>
      <c r="I15" s="75">
        <f>L15-Tabelle54[[#All],[Spalte17]]</f>
        <v>0</v>
      </c>
      <c r="J1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5" s="62"/>
      <c r="L15" s="62"/>
      <c r="M15" s="96" t="str">
        <f>IF(Parametereingabe!$B$9="Ja",30," ")</f>
        <v xml:space="preserve"> </v>
      </c>
      <c r="N15" s="96"/>
      <c r="O15" s="27"/>
      <c r="P15" s="96" t="str">
        <f t="shared" si="2"/>
        <v>Ja</v>
      </c>
      <c r="Q15" s="27"/>
      <c r="R15" s="27" t="str">
        <f t="shared" si="3"/>
        <v>Ja</v>
      </c>
    </row>
    <row r="16" spans="1:20" ht="15" x14ac:dyDescent="0.2">
      <c r="A16" s="24"/>
      <c r="B16" s="25"/>
      <c r="C16" s="25"/>
      <c r="D16" s="18"/>
      <c r="E16" s="95">
        <f>Tabelle54[[#All],[Spalte4]]</f>
        <v>0</v>
      </c>
      <c r="F16" s="11"/>
      <c r="G16" s="11"/>
      <c r="H16" s="11"/>
      <c r="I16" s="75">
        <f>L16-Tabelle54[[#All],[Spalte17]]</f>
        <v>0</v>
      </c>
      <c r="J1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6" s="62"/>
      <c r="L16" s="62"/>
      <c r="M16" s="96" t="str">
        <f>IF(Parametereingabe!$B$9="Ja",30," ")</f>
        <v xml:space="preserve"> </v>
      </c>
      <c r="N16" s="96"/>
      <c r="O16" s="27"/>
      <c r="P16" s="96" t="str">
        <f t="shared" si="2"/>
        <v>Ja</v>
      </c>
      <c r="Q16" s="27"/>
      <c r="R16" s="27" t="str">
        <f t="shared" si="3"/>
        <v>Ja</v>
      </c>
    </row>
    <row r="17" spans="1:18" ht="15" x14ac:dyDescent="0.2">
      <c r="A17" s="24"/>
      <c r="B17" s="25"/>
      <c r="C17" s="25"/>
      <c r="D17" s="18"/>
      <c r="E17" s="95">
        <f>Tabelle54[[#All],[Spalte4]]</f>
        <v>0</v>
      </c>
      <c r="F17" s="11"/>
      <c r="G17" s="11"/>
      <c r="H17" s="11"/>
      <c r="I17" s="75">
        <f>L17-Tabelle54[[#All],[Spalte17]]</f>
        <v>0</v>
      </c>
      <c r="J1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7" s="62"/>
      <c r="L17" s="62"/>
      <c r="M17" s="96" t="str">
        <f>IF(Parametereingabe!$B$9="Ja",30," ")</f>
        <v xml:space="preserve"> </v>
      </c>
      <c r="N17" s="96"/>
      <c r="O17" s="27"/>
      <c r="P17" s="96" t="str">
        <f t="shared" si="2"/>
        <v>Ja</v>
      </c>
      <c r="Q17" s="27"/>
      <c r="R17" s="27" t="str">
        <f t="shared" si="3"/>
        <v>Ja</v>
      </c>
    </row>
    <row r="18" spans="1:18" ht="15" x14ac:dyDescent="0.2">
      <c r="A18" s="24"/>
      <c r="B18" s="25"/>
      <c r="C18" s="25"/>
      <c r="D18" s="18"/>
      <c r="E18" s="95">
        <f>Tabelle54[[#All],[Spalte4]]</f>
        <v>0</v>
      </c>
      <c r="F18" s="11"/>
      <c r="G18" s="11"/>
      <c r="H18" s="11"/>
      <c r="I18" s="75">
        <f>L18-Tabelle54[[#All],[Spalte17]]</f>
        <v>0</v>
      </c>
      <c r="J1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8" s="62"/>
      <c r="L18" s="62"/>
      <c r="M18" s="96" t="str">
        <f>IF(Parametereingabe!$B$9="Ja",30," ")</f>
        <v xml:space="preserve"> </v>
      </c>
      <c r="N18" s="96"/>
      <c r="O18" s="27"/>
      <c r="P18" s="96" t="str">
        <f t="shared" si="2"/>
        <v>Ja</v>
      </c>
      <c r="Q18" s="27"/>
      <c r="R18" s="27" t="str">
        <f t="shared" si="3"/>
        <v>Ja</v>
      </c>
    </row>
    <row r="19" spans="1:18" ht="15" x14ac:dyDescent="0.2">
      <c r="A19" s="24"/>
      <c r="B19" s="25"/>
      <c r="C19" s="25"/>
      <c r="D19" s="18"/>
      <c r="E19" s="95">
        <f>Tabelle54[[#All],[Spalte4]]</f>
        <v>0</v>
      </c>
      <c r="F19" s="11"/>
      <c r="G19" s="11"/>
      <c r="H19" s="11"/>
      <c r="I19" s="75">
        <f>L19-Tabelle54[[#All],[Spalte17]]</f>
        <v>0</v>
      </c>
      <c r="J1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19" s="62"/>
      <c r="L19" s="62"/>
      <c r="M19" s="96" t="str">
        <f>IF(Parametereingabe!$B$9="Ja",30," ")</f>
        <v xml:space="preserve"> </v>
      </c>
      <c r="N19" s="96"/>
      <c r="O19" s="27"/>
      <c r="P19" s="96" t="str">
        <f t="shared" si="2"/>
        <v>Ja</v>
      </c>
      <c r="Q19" s="27"/>
      <c r="R19" s="27" t="str">
        <f t="shared" si="3"/>
        <v>Ja</v>
      </c>
    </row>
    <row r="20" spans="1:18" ht="15" x14ac:dyDescent="0.2">
      <c r="A20" s="24"/>
      <c r="B20" s="25"/>
      <c r="C20" s="25"/>
      <c r="D20" s="18"/>
      <c r="E20" s="95">
        <f>Tabelle54[[#All],[Spalte4]]</f>
        <v>0</v>
      </c>
      <c r="F20" s="11"/>
      <c r="G20" s="11"/>
      <c r="H20" s="11"/>
      <c r="I20" s="75">
        <f>L20-Tabelle54[[#All],[Spalte17]]</f>
        <v>0</v>
      </c>
      <c r="J2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0" s="62"/>
      <c r="L20" s="62"/>
      <c r="M20" s="96" t="str">
        <f>IF(Parametereingabe!$B$9="Ja",30," ")</f>
        <v xml:space="preserve"> </v>
      </c>
      <c r="N20" s="96"/>
      <c r="O20" s="27"/>
      <c r="P20" s="96" t="str">
        <f t="shared" si="2"/>
        <v>Ja</v>
      </c>
      <c r="Q20" s="27"/>
      <c r="R20" s="27" t="str">
        <f t="shared" si="3"/>
        <v>Ja</v>
      </c>
    </row>
    <row r="21" spans="1:18" ht="15" x14ac:dyDescent="0.2">
      <c r="A21" s="24"/>
      <c r="B21" s="25"/>
      <c r="C21" s="25"/>
      <c r="D21" s="18"/>
      <c r="E21" s="95">
        <f>Tabelle54[[#All],[Spalte4]]</f>
        <v>0</v>
      </c>
      <c r="F21" s="11"/>
      <c r="G21" s="11"/>
      <c r="H21" s="11"/>
      <c r="I21" s="75">
        <f>L21-Tabelle54[[#All],[Spalte17]]</f>
        <v>0</v>
      </c>
      <c r="J2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1" s="62"/>
      <c r="L21" s="62"/>
      <c r="M21" s="96" t="str">
        <f>IF(Parametereingabe!$B$9="Ja",30," ")</f>
        <v xml:space="preserve"> </v>
      </c>
      <c r="N21" s="96"/>
      <c r="O21" s="27"/>
      <c r="P21" s="96" t="str">
        <f t="shared" si="2"/>
        <v>Ja</v>
      </c>
      <c r="Q21" s="27"/>
      <c r="R21" s="27" t="str">
        <f t="shared" si="3"/>
        <v>Ja</v>
      </c>
    </row>
    <row r="22" spans="1:18" ht="15" x14ac:dyDescent="0.2">
      <c r="A22" s="24"/>
      <c r="B22" s="25"/>
      <c r="C22" s="25"/>
      <c r="D22" s="18"/>
      <c r="E22" s="95">
        <f>Tabelle54[[#All],[Spalte4]]</f>
        <v>0</v>
      </c>
      <c r="F22" s="11"/>
      <c r="G22" s="11"/>
      <c r="H22" s="11"/>
      <c r="I22" s="75">
        <f>L22-Tabelle54[[#All],[Spalte17]]</f>
        <v>0</v>
      </c>
      <c r="J2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2" s="62"/>
      <c r="L22" s="62"/>
      <c r="M22" s="96" t="str">
        <f>IF(Parametereingabe!$B$9="Ja",30," ")</f>
        <v xml:space="preserve"> </v>
      </c>
      <c r="N22" s="96"/>
      <c r="O22" s="27"/>
      <c r="P22" s="96" t="str">
        <f t="shared" si="2"/>
        <v>Ja</v>
      </c>
      <c r="Q22" s="27"/>
      <c r="R22" s="27" t="str">
        <f t="shared" si="3"/>
        <v>Ja</v>
      </c>
    </row>
    <row r="23" spans="1:18" ht="15" x14ac:dyDescent="0.2">
      <c r="A23" s="24"/>
      <c r="B23" s="25"/>
      <c r="C23" s="25"/>
      <c r="D23" s="18"/>
      <c r="E23" s="95">
        <f>Tabelle54[[#All],[Spalte4]]</f>
        <v>0</v>
      </c>
      <c r="F23" s="11"/>
      <c r="G23" s="11"/>
      <c r="H23" s="11"/>
      <c r="I23" s="75">
        <f>L23-Tabelle54[[#All],[Spalte17]]</f>
        <v>0</v>
      </c>
      <c r="J2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3" s="62"/>
      <c r="L23" s="62"/>
      <c r="M23" s="96" t="str">
        <f>IF(Parametereingabe!$B$9="Ja",30," ")</f>
        <v xml:space="preserve"> </v>
      </c>
      <c r="N23" s="96"/>
      <c r="O23" s="27"/>
      <c r="P23" s="96" t="str">
        <f t="shared" si="2"/>
        <v>Ja</v>
      </c>
      <c r="Q23" s="27"/>
      <c r="R23" s="27" t="str">
        <f t="shared" si="3"/>
        <v>Ja</v>
      </c>
    </row>
    <row r="24" spans="1:18" ht="15" x14ac:dyDescent="0.2">
      <c r="A24" s="24"/>
      <c r="B24" s="25"/>
      <c r="C24" s="25"/>
      <c r="D24" s="18"/>
      <c r="E24" s="95">
        <f>Tabelle54[[#All],[Spalte4]]</f>
        <v>0</v>
      </c>
      <c r="F24" s="11"/>
      <c r="G24" s="11"/>
      <c r="H24" s="11"/>
      <c r="I24" s="75">
        <f>L24-Tabelle54[[#All],[Spalte17]]</f>
        <v>0</v>
      </c>
      <c r="J2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4" s="62"/>
      <c r="L24" s="62"/>
      <c r="M24" s="96" t="str">
        <f>IF(Parametereingabe!$B$9="Ja",30," ")</f>
        <v xml:space="preserve"> </v>
      </c>
      <c r="N24" s="96"/>
      <c r="O24" s="27"/>
      <c r="P24" s="96" t="str">
        <f t="shared" si="2"/>
        <v>Ja</v>
      </c>
      <c r="Q24" s="27"/>
      <c r="R24" s="27" t="str">
        <f t="shared" si="3"/>
        <v>Ja</v>
      </c>
    </row>
    <row r="25" spans="1:18" ht="15" x14ac:dyDescent="0.2">
      <c r="A25" s="24"/>
      <c r="B25" s="25"/>
      <c r="C25" s="25"/>
      <c r="D25" s="18"/>
      <c r="E25" s="95">
        <f>Tabelle54[[#All],[Spalte4]]</f>
        <v>0</v>
      </c>
      <c r="F25" s="11"/>
      <c r="G25" s="11"/>
      <c r="H25" s="11"/>
      <c r="I25" s="75">
        <f>L25-Tabelle54[[#All],[Spalte17]]</f>
        <v>0</v>
      </c>
      <c r="J2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5" s="62"/>
      <c r="L25" s="62"/>
      <c r="M25" s="96" t="str">
        <f>IF(Parametereingabe!$B$9="Ja",30," ")</f>
        <v xml:space="preserve"> </v>
      </c>
      <c r="N25" s="96"/>
      <c r="O25" s="27"/>
      <c r="P25" s="96" t="str">
        <f t="shared" si="2"/>
        <v>Ja</v>
      </c>
      <c r="Q25" s="27"/>
      <c r="R25" s="27" t="str">
        <f t="shared" si="3"/>
        <v>Ja</v>
      </c>
    </row>
    <row r="26" spans="1:18" ht="15" x14ac:dyDescent="0.2">
      <c r="A26" s="24"/>
      <c r="B26" s="25"/>
      <c r="C26" s="25"/>
      <c r="D26" s="18"/>
      <c r="E26" s="95">
        <f>Tabelle54[[#All],[Spalte4]]</f>
        <v>0</v>
      </c>
      <c r="F26" s="11"/>
      <c r="G26" s="11"/>
      <c r="H26" s="11"/>
      <c r="I26" s="75">
        <f>L26-Tabelle54[[#All],[Spalte17]]</f>
        <v>0</v>
      </c>
      <c r="J2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6" s="62"/>
      <c r="L26" s="62"/>
      <c r="M26" s="96" t="str">
        <f>IF(Parametereingabe!$B$9="Ja",30," ")</f>
        <v xml:space="preserve"> </v>
      </c>
      <c r="N26" s="96"/>
      <c r="O26" s="27"/>
      <c r="P26" s="96" t="str">
        <f t="shared" si="2"/>
        <v>Ja</v>
      </c>
      <c r="Q26" s="27"/>
      <c r="R26" s="27" t="str">
        <f t="shared" si="3"/>
        <v>Ja</v>
      </c>
    </row>
    <row r="27" spans="1:18" ht="15" x14ac:dyDescent="0.2">
      <c r="A27" s="24"/>
      <c r="B27" s="25"/>
      <c r="C27" s="25"/>
      <c r="D27" s="18"/>
      <c r="E27" s="95">
        <f>Tabelle54[[#All],[Spalte4]]</f>
        <v>0</v>
      </c>
      <c r="F27" s="11"/>
      <c r="G27" s="11"/>
      <c r="H27" s="11"/>
      <c r="I27" s="75">
        <f>L27-Tabelle54[[#All],[Spalte17]]</f>
        <v>0</v>
      </c>
      <c r="J2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7" s="62"/>
      <c r="L27" s="62"/>
      <c r="M27" s="96" t="str">
        <f>IF(Parametereingabe!$B$9="Ja",30," ")</f>
        <v xml:space="preserve"> </v>
      </c>
      <c r="N27" s="96"/>
      <c r="O27" s="27"/>
      <c r="P27" s="96" t="str">
        <f t="shared" si="2"/>
        <v>Ja</v>
      </c>
      <c r="Q27" s="27"/>
      <c r="R27" s="27" t="str">
        <f t="shared" si="3"/>
        <v>Ja</v>
      </c>
    </row>
    <row r="28" spans="1:18" ht="15" x14ac:dyDescent="0.2">
      <c r="A28" s="24"/>
      <c r="B28" s="25"/>
      <c r="C28" s="25"/>
      <c r="D28" s="18"/>
      <c r="E28" s="95">
        <f>Tabelle54[[#All],[Spalte4]]</f>
        <v>0</v>
      </c>
      <c r="F28" s="11"/>
      <c r="G28" s="11"/>
      <c r="H28" s="11"/>
      <c r="I28" s="75">
        <f>L28-Tabelle54[[#All],[Spalte17]]</f>
        <v>0</v>
      </c>
      <c r="J2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8" s="62"/>
      <c r="L28" s="62"/>
      <c r="M28" s="96" t="str">
        <f>IF(Parametereingabe!$B$9="Ja",30," ")</f>
        <v xml:space="preserve"> </v>
      </c>
      <c r="N28" s="96"/>
      <c r="O28" s="27"/>
      <c r="P28" s="96" t="str">
        <f t="shared" si="2"/>
        <v>Ja</v>
      </c>
      <c r="Q28" s="27"/>
      <c r="R28" s="27" t="str">
        <f t="shared" si="3"/>
        <v>Ja</v>
      </c>
    </row>
    <row r="29" spans="1:18" ht="15" x14ac:dyDescent="0.2">
      <c r="A29" s="24"/>
      <c r="B29" s="25"/>
      <c r="C29" s="25"/>
      <c r="D29" s="18"/>
      <c r="E29" s="95">
        <f>Tabelle54[[#All],[Spalte4]]</f>
        <v>0</v>
      </c>
      <c r="F29" s="11"/>
      <c r="G29" s="11"/>
      <c r="H29" s="11"/>
      <c r="I29" s="75">
        <f>L29-Tabelle54[[#All],[Spalte17]]</f>
        <v>0</v>
      </c>
      <c r="J2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29" s="62"/>
      <c r="L29" s="62"/>
      <c r="M29" s="96" t="str">
        <f>IF(Parametereingabe!$B$9="Ja",30," ")</f>
        <v xml:space="preserve"> </v>
      </c>
      <c r="N29" s="96"/>
      <c r="O29" s="27"/>
      <c r="P29" s="96" t="str">
        <f t="shared" si="2"/>
        <v>Ja</v>
      </c>
      <c r="Q29" s="27"/>
      <c r="R29" s="27" t="str">
        <f t="shared" si="3"/>
        <v>Ja</v>
      </c>
    </row>
    <row r="30" spans="1:18" ht="15" x14ac:dyDescent="0.2">
      <c r="A30" s="24"/>
      <c r="B30" s="25"/>
      <c r="C30" s="25"/>
      <c r="D30" s="18"/>
      <c r="E30" s="95">
        <f>Tabelle54[[#All],[Spalte4]]</f>
        <v>0</v>
      </c>
      <c r="F30" s="11"/>
      <c r="G30" s="11"/>
      <c r="H30" s="11"/>
      <c r="I30" s="75">
        <f>L30-Tabelle54[[#All],[Spalte17]]</f>
        <v>0</v>
      </c>
      <c r="J3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0" s="62"/>
      <c r="L30" s="62"/>
      <c r="M30" s="96" t="str">
        <f>IF(Parametereingabe!$B$9="Ja",30," ")</f>
        <v xml:space="preserve"> </v>
      </c>
      <c r="N30" s="96"/>
      <c r="O30" s="27"/>
      <c r="P30" s="96" t="str">
        <f t="shared" si="2"/>
        <v>Ja</v>
      </c>
      <c r="Q30" s="27"/>
      <c r="R30" s="27" t="str">
        <f t="shared" si="3"/>
        <v>Ja</v>
      </c>
    </row>
    <row r="31" spans="1:18" ht="15" x14ac:dyDescent="0.2">
      <c r="A31" s="24"/>
      <c r="B31" s="25"/>
      <c r="C31" s="25"/>
      <c r="D31" s="18"/>
      <c r="E31" s="95">
        <f>Tabelle54[[#All],[Spalte4]]</f>
        <v>0</v>
      </c>
      <c r="F31" s="11"/>
      <c r="G31" s="11"/>
      <c r="H31" s="11"/>
      <c r="I31" s="75">
        <f>L31-Tabelle54[[#All],[Spalte17]]</f>
        <v>0</v>
      </c>
      <c r="J3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1" s="62"/>
      <c r="L31" s="62"/>
      <c r="M31" s="96" t="str">
        <f>IF(Parametereingabe!$B$9="Ja",30," ")</f>
        <v xml:space="preserve"> </v>
      </c>
      <c r="N31" s="96"/>
      <c r="O31" s="27"/>
      <c r="P31" s="96" t="str">
        <f t="shared" si="2"/>
        <v>Ja</v>
      </c>
      <c r="Q31" s="27"/>
      <c r="R31" s="27" t="str">
        <f t="shared" si="3"/>
        <v>Ja</v>
      </c>
    </row>
    <row r="32" spans="1:18" ht="15" x14ac:dyDescent="0.2">
      <c r="A32" s="24"/>
      <c r="B32" s="25"/>
      <c r="C32" s="25"/>
      <c r="D32" s="18"/>
      <c r="E32" s="95">
        <f>Tabelle54[[#All],[Spalte4]]</f>
        <v>0</v>
      </c>
      <c r="F32" s="11"/>
      <c r="G32" s="11"/>
      <c r="H32" s="11"/>
      <c r="I32" s="75">
        <f>L32-Tabelle54[[#All],[Spalte17]]</f>
        <v>0</v>
      </c>
      <c r="J3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2" s="62"/>
      <c r="L32" s="62"/>
      <c r="M32" s="96" t="str">
        <f>IF(Parametereingabe!$B$9="Ja",30," ")</f>
        <v xml:space="preserve"> </v>
      </c>
      <c r="N32" s="96"/>
      <c r="O32" s="27"/>
      <c r="P32" s="96" t="str">
        <f t="shared" si="2"/>
        <v>Ja</v>
      </c>
      <c r="Q32" s="27"/>
      <c r="R32" s="27" t="str">
        <f t="shared" si="3"/>
        <v>Ja</v>
      </c>
    </row>
    <row r="33" spans="1:18" ht="15" x14ac:dyDescent="0.2">
      <c r="A33" s="24"/>
      <c r="B33" s="25"/>
      <c r="C33" s="25"/>
      <c r="D33" s="18"/>
      <c r="E33" s="95">
        <f>Tabelle54[[#All],[Spalte4]]</f>
        <v>0</v>
      </c>
      <c r="F33" s="11"/>
      <c r="G33" s="11"/>
      <c r="H33" s="11"/>
      <c r="I33" s="75">
        <f>L33-Tabelle54[[#All],[Spalte17]]</f>
        <v>0</v>
      </c>
      <c r="J3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3" s="62"/>
      <c r="L33" s="62"/>
      <c r="M33" s="96" t="str">
        <f>IF(Parametereingabe!$B$9="Ja",30," ")</f>
        <v xml:space="preserve"> </v>
      </c>
      <c r="N33" s="96"/>
      <c r="O33" s="27"/>
      <c r="P33" s="96" t="str">
        <f t="shared" si="2"/>
        <v>Ja</v>
      </c>
      <c r="Q33" s="27"/>
      <c r="R33" s="27" t="str">
        <f t="shared" si="3"/>
        <v>Ja</v>
      </c>
    </row>
    <row r="34" spans="1:18" ht="15" x14ac:dyDescent="0.2">
      <c r="A34" s="24"/>
      <c r="B34" s="25"/>
      <c r="C34" s="25"/>
      <c r="D34" s="18"/>
      <c r="E34" s="95">
        <f>Tabelle54[[#All],[Spalte4]]</f>
        <v>0</v>
      </c>
      <c r="F34" s="11"/>
      <c r="G34" s="11"/>
      <c r="H34" s="11"/>
      <c r="I34" s="75">
        <f>L34-Tabelle54[[#All],[Spalte17]]</f>
        <v>0</v>
      </c>
      <c r="J3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4" s="62"/>
      <c r="L34" s="62"/>
      <c r="M34" s="96" t="str">
        <f>IF(Parametereingabe!$B$9="Ja",30," ")</f>
        <v xml:space="preserve"> </v>
      </c>
      <c r="N34" s="96"/>
      <c r="O34" s="27"/>
      <c r="P34" s="96" t="str">
        <f t="shared" si="2"/>
        <v>Ja</v>
      </c>
      <c r="Q34" s="27"/>
      <c r="R34" s="27" t="str">
        <f t="shared" si="3"/>
        <v>Ja</v>
      </c>
    </row>
    <row r="35" spans="1:18" ht="15" x14ac:dyDescent="0.2">
      <c r="A35" s="24"/>
      <c r="B35" s="25"/>
      <c r="C35" s="25"/>
      <c r="D35" s="18"/>
      <c r="E35" s="95">
        <f>Tabelle54[[#All],[Spalte4]]</f>
        <v>0</v>
      </c>
      <c r="F35" s="11"/>
      <c r="G35" s="11"/>
      <c r="H35" s="11"/>
      <c r="I35" s="75">
        <f>L35-Tabelle54[[#All],[Spalte17]]</f>
        <v>0</v>
      </c>
      <c r="J3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5" s="62"/>
      <c r="L35" s="62"/>
      <c r="M35" s="96" t="str">
        <f>IF(Parametereingabe!$B$9="Ja",30," ")</f>
        <v xml:space="preserve"> </v>
      </c>
      <c r="N35" s="96"/>
      <c r="O35" s="27"/>
      <c r="P35" s="96" t="str">
        <f t="shared" si="2"/>
        <v>Ja</v>
      </c>
      <c r="Q35" s="27"/>
      <c r="R35" s="27" t="str">
        <f t="shared" si="3"/>
        <v>Ja</v>
      </c>
    </row>
    <row r="36" spans="1:18" ht="15" x14ac:dyDescent="0.2">
      <c r="A36" s="24"/>
      <c r="B36" s="25"/>
      <c r="C36" s="25"/>
      <c r="D36" s="18"/>
      <c r="E36" s="95">
        <f>Tabelle54[[#All],[Spalte4]]</f>
        <v>0</v>
      </c>
      <c r="F36" s="11"/>
      <c r="G36" s="11"/>
      <c r="H36" s="11"/>
      <c r="I36" s="75">
        <f>L36-Tabelle54[[#All],[Spalte17]]</f>
        <v>0</v>
      </c>
      <c r="J3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6" s="62"/>
      <c r="L36" s="62"/>
      <c r="M36" s="96" t="str">
        <f>IF(Parametereingabe!$B$9="Ja",30," ")</f>
        <v xml:space="preserve"> </v>
      </c>
      <c r="N36" s="96"/>
      <c r="O36" s="27"/>
      <c r="P36" s="96" t="str">
        <f t="shared" si="2"/>
        <v>Ja</v>
      </c>
      <c r="Q36" s="27"/>
      <c r="R36" s="27" t="str">
        <f t="shared" si="3"/>
        <v>Ja</v>
      </c>
    </row>
    <row r="37" spans="1:18" ht="15" x14ac:dyDescent="0.2">
      <c r="A37" s="24"/>
      <c r="B37" s="25"/>
      <c r="C37" s="25"/>
      <c r="D37" s="18"/>
      <c r="E37" s="95">
        <f>Tabelle54[[#All],[Spalte4]]</f>
        <v>0</v>
      </c>
      <c r="F37" s="11"/>
      <c r="G37" s="11"/>
      <c r="H37" s="11"/>
      <c r="I37" s="75">
        <f>L37-Tabelle54[[#All],[Spalte17]]</f>
        <v>0</v>
      </c>
      <c r="J3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7" s="62"/>
      <c r="L37" s="62"/>
      <c r="M37" s="96" t="str">
        <f>IF(Parametereingabe!$B$9="Ja",30," ")</f>
        <v xml:space="preserve"> </v>
      </c>
      <c r="N37" s="96"/>
      <c r="O37" s="27"/>
      <c r="P37" s="96" t="str">
        <f t="shared" si="2"/>
        <v>Ja</v>
      </c>
      <c r="Q37" s="27"/>
      <c r="R37" s="27" t="str">
        <f t="shared" si="3"/>
        <v>Ja</v>
      </c>
    </row>
    <row r="38" spans="1:18" ht="15" x14ac:dyDescent="0.2">
      <c r="A38" s="24"/>
      <c r="B38" s="25"/>
      <c r="C38" s="25"/>
      <c r="D38" s="18"/>
      <c r="E38" s="95">
        <f>Tabelle54[[#All],[Spalte4]]</f>
        <v>0</v>
      </c>
      <c r="F38" s="11"/>
      <c r="G38" s="11"/>
      <c r="H38" s="11"/>
      <c r="I38" s="75">
        <f>L38-Tabelle54[[#All],[Spalte17]]</f>
        <v>0</v>
      </c>
      <c r="J3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8" s="62"/>
      <c r="L38" s="62"/>
      <c r="M38" s="96" t="str">
        <f>IF(Parametereingabe!$B$9="Ja",30," ")</f>
        <v xml:space="preserve"> </v>
      </c>
      <c r="N38" s="96"/>
      <c r="O38" s="27"/>
      <c r="P38" s="96" t="str">
        <f t="shared" si="2"/>
        <v>Ja</v>
      </c>
      <c r="Q38" s="27"/>
      <c r="R38" s="27" t="str">
        <f t="shared" si="3"/>
        <v>Ja</v>
      </c>
    </row>
    <row r="39" spans="1:18" ht="15" x14ac:dyDescent="0.2">
      <c r="A39" s="24"/>
      <c r="B39" s="25"/>
      <c r="C39" s="25"/>
      <c r="D39" s="18"/>
      <c r="E39" s="95">
        <f>Tabelle54[[#All],[Spalte4]]</f>
        <v>0</v>
      </c>
      <c r="F39" s="11"/>
      <c r="G39" s="11"/>
      <c r="H39" s="11"/>
      <c r="I39" s="75">
        <f>L39-Tabelle54[[#All],[Spalte17]]</f>
        <v>0</v>
      </c>
      <c r="J3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39" s="62"/>
      <c r="L39" s="62"/>
      <c r="M39" s="96" t="str">
        <f>IF(Parametereingabe!$B$9="Ja",30," ")</f>
        <v xml:space="preserve"> </v>
      </c>
      <c r="N39" s="96"/>
      <c r="O39" s="27"/>
      <c r="P39" s="96" t="str">
        <f t="shared" si="2"/>
        <v>Ja</v>
      </c>
      <c r="Q39" s="27"/>
      <c r="R39" s="27" t="str">
        <f t="shared" si="3"/>
        <v>Ja</v>
      </c>
    </row>
    <row r="40" spans="1:18" ht="15" x14ac:dyDescent="0.2">
      <c r="A40" s="24"/>
      <c r="B40" s="25"/>
      <c r="C40" s="25"/>
      <c r="D40" s="18"/>
      <c r="E40" s="95">
        <f>Tabelle54[[#All],[Spalte4]]</f>
        <v>0</v>
      </c>
      <c r="F40" s="11"/>
      <c r="G40" s="11"/>
      <c r="H40" s="11"/>
      <c r="I40" s="75">
        <f>L40-Tabelle54[[#All],[Spalte17]]</f>
        <v>0</v>
      </c>
      <c r="J4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0" s="62"/>
      <c r="L40" s="62"/>
      <c r="M40" s="96" t="str">
        <f>IF(Parametereingabe!$B$9="Ja",30," ")</f>
        <v xml:space="preserve"> </v>
      </c>
      <c r="N40" s="96"/>
      <c r="O40" s="27"/>
      <c r="P40" s="96" t="str">
        <f t="shared" si="2"/>
        <v>Ja</v>
      </c>
      <c r="Q40" s="27"/>
      <c r="R40" s="27" t="str">
        <f t="shared" si="3"/>
        <v>Ja</v>
      </c>
    </row>
    <row r="41" spans="1:18" ht="15" x14ac:dyDescent="0.2">
      <c r="A41" s="24"/>
      <c r="B41" s="25"/>
      <c r="C41" s="25"/>
      <c r="D41" s="18"/>
      <c r="E41" s="95">
        <f>Tabelle54[[#All],[Spalte4]]</f>
        <v>0</v>
      </c>
      <c r="F41" s="11"/>
      <c r="G41" s="11"/>
      <c r="H41" s="11"/>
      <c r="I41" s="75">
        <f>L41-Tabelle54[[#All],[Spalte17]]</f>
        <v>0</v>
      </c>
      <c r="J41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1" s="62"/>
      <c r="L41" s="62"/>
      <c r="M41" s="96" t="str">
        <f>IF(Parametereingabe!$B$9="Ja",30," ")</f>
        <v xml:space="preserve"> </v>
      </c>
      <c r="N41" s="96"/>
      <c r="O41" s="27"/>
      <c r="P41" s="96" t="str">
        <f t="shared" si="2"/>
        <v>Ja</v>
      </c>
      <c r="Q41" s="27"/>
      <c r="R41" s="27" t="str">
        <f t="shared" si="3"/>
        <v>Ja</v>
      </c>
    </row>
    <row r="42" spans="1:18" ht="15" x14ac:dyDescent="0.2">
      <c r="A42" s="24"/>
      <c r="B42" s="25"/>
      <c r="C42" s="25"/>
      <c r="D42" s="18"/>
      <c r="E42" s="95">
        <f>Tabelle54[[#All],[Spalte4]]</f>
        <v>0</v>
      </c>
      <c r="F42" s="11"/>
      <c r="G42" s="11"/>
      <c r="H42" s="11"/>
      <c r="I42" s="75">
        <f>L42-Tabelle54[[#All],[Spalte17]]</f>
        <v>0</v>
      </c>
      <c r="J42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2" s="62"/>
      <c r="L42" s="62"/>
      <c r="M42" s="96" t="str">
        <f>IF(Parametereingabe!$B$9="Ja",30," ")</f>
        <v xml:space="preserve"> </v>
      </c>
      <c r="N42" s="96"/>
      <c r="O42" s="27"/>
      <c r="P42" s="96" t="str">
        <f t="shared" si="2"/>
        <v>Ja</v>
      </c>
      <c r="Q42" s="27"/>
      <c r="R42" s="27" t="str">
        <f t="shared" si="3"/>
        <v>Ja</v>
      </c>
    </row>
    <row r="43" spans="1:18" ht="15" x14ac:dyDescent="0.2">
      <c r="A43" s="24"/>
      <c r="B43" s="25"/>
      <c r="C43" s="25"/>
      <c r="D43" s="18"/>
      <c r="E43" s="95">
        <f>Tabelle54[[#All],[Spalte4]]</f>
        <v>0</v>
      </c>
      <c r="F43" s="11"/>
      <c r="G43" s="11"/>
      <c r="H43" s="11"/>
      <c r="I43" s="75">
        <f>L43-Tabelle54[[#All],[Spalte17]]</f>
        <v>0</v>
      </c>
      <c r="J43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3" s="62"/>
      <c r="L43" s="62"/>
      <c r="M43" s="96" t="str">
        <f>IF(Parametereingabe!$B$9="Ja",30," ")</f>
        <v xml:space="preserve"> </v>
      </c>
      <c r="N43" s="96"/>
      <c r="O43" s="27"/>
      <c r="P43" s="96" t="str">
        <f t="shared" si="2"/>
        <v>Ja</v>
      </c>
      <c r="Q43" s="27"/>
      <c r="R43" s="27" t="str">
        <f t="shared" si="3"/>
        <v>Ja</v>
      </c>
    </row>
    <row r="44" spans="1:18" ht="15" x14ac:dyDescent="0.2">
      <c r="A44" s="24"/>
      <c r="B44" s="25"/>
      <c r="C44" s="25"/>
      <c r="D44" s="18"/>
      <c r="E44" s="95">
        <f>Tabelle54[[#All],[Spalte4]]</f>
        <v>0</v>
      </c>
      <c r="F44" s="11"/>
      <c r="G44" s="11"/>
      <c r="H44" s="11"/>
      <c r="I44" s="75">
        <f>L44-Tabelle54[[#All],[Spalte17]]</f>
        <v>0</v>
      </c>
      <c r="J44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4" s="62"/>
      <c r="L44" s="62"/>
      <c r="M44" s="96" t="str">
        <f>IF(Parametereingabe!$B$9="Ja",30," ")</f>
        <v xml:space="preserve"> </v>
      </c>
      <c r="N44" s="96"/>
      <c r="O44" s="27"/>
      <c r="P44" s="96" t="str">
        <f t="shared" si="2"/>
        <v>Ja</v>
      </c>
      <c r="Q44" s="27"/>
      <c r="R44" s="27" t="str">
        <f t="shared" si="3"/>
        <v>Ja</v>
      </c>
    </row>
    <row r="45" spans="1:18" ht="15" x14ac:dyDescent="0.2">
      <c r="A45" s="24"/>
      <c r="B45" s="25"/>
      <c r="C45" s="25"/>
      <c r="D45" s="18"/>
      <c r="E45" s="95">
        <f>Tabelle54[[#All],[Spalte4]]</f>
        <v>0</v>
      </c>
      <c r="F45" s="11"/>
      <c r="G45" s="11"/>
      <c r="H45" s="11"/>
      <c r="I45" s="75">
        <f>L45-Tabelle54[[#All],[Spalte17]]</f>
        <v>0</v>
      </c>
      <c r="J45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5" s="62"/>
      <c r="L45" s="62"/>
      <c r="M45" s="96" t="str">
        <f>IF(Parametereingabe!$B$9="Ja",30," ")</f>
        <v xml:space="preserve"> </v>
      </c>
      <c r="N45" s="96"/>
      <c r="O45" s="27"/>
      <c r="P45" s="96" t="str">
        <f t="shared" si="2"/>
        <v>Ja</v>
      </c>
      <c r="Q45" s="27"/>
      <c r="R45" s="27" t="str">
        <f t="shared" si="3"/>
        <v>Ja</v>
      </c>
    </row>
    <row r="46" spans="1:18" ht="15" x14ac:dyDescent="0.2">
      <c r="A46" s="24"/>
      <c r="B46" s="25"/>
      <c r="C46" s="25"/>
      <c r="D46" s="18"/>
      <c r="E46" s="95">
        <f>Tabelle54[[#All],[Spalte4]]</f>
        <v>0</v>
      </c>
      <c r="F46" s="11"/>
      <c r="G46" s="11"/>
      <c r="H46" s="11"/>
      <c r="I46" s="75">
        <f>L46-Tabelle54[[#All],[Spalte17]]</f>
        <v>0</v>
      </c>
      <c r="J46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6" s="62"/>
      <c r="L46" s="62"/>
      <c r="M46" s="96" t="str">
        <f>IF(Parametereingabe!$B$9="Ja",30," ")</f>
        <v xml:space="preserve"> </v>
      </c>
      <c r="N46" s="96"/>
      <c r="O46" s="27"/>
      <c r="P46" s="96" t="str">
        <f t="shared" si="2"/>
        <v>Ja</v>
      </c>
      <c r="Q46" s="27"/>
      <c r="R46" s="27" t="str">
        <f t="shared" si="3"/>
        <v>Ja</v>
      </c>
    </row>
    <row r="47" spans="1:18" ht="15" x14ac:dyDescent="0.2">
      <c r="A47" s="24"/>
      <c r="B47" s="25"/>
      <c r="C47" s="25"/>
      <c r="D47" s="18"/>
      <c r="E47" s="95">
        <f>Tabelle54[[#All],[Spalte4]]</f>
        <v>0</v>
      </c>
      <c r="F47" s="11"/>
      <c r="G47" s="11"/>
      <c r="H47" s="11"/>
      <c r="I47" s="75">
        <f>L47-Tabelle54[[#All],[Spalte17]]</f>
        <v>0</v>
      </c>
      <c r="J47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7" s="62"/>
      <c r="L47" s="62"/>
      <c r="M47" s="96" t="str">
        <f>IF(Parametereingabe!$B$9="Ja",30," ")</f>
        <v xml:space="preserve"> </v>
      </c>
      <c r="N47" s="96"/>
      <c r="O47" s="27"/>
      <c r="P47" s="96" t="str">
        <f t="shared" si="2"/>
        <v>Ja</v>
      </c>
      <c r="Q47" s="27"/>
      <c r="R47" s="27" t="str">
        <f t="shared" si="3"/>
        <v>Ja</v>
      </c>
    </row>
    <row r="48" spans="1:18" ht="15" x14ac:dyDescent="0.2">
      <c r="A48" s="24"/>
      <c r="B48" s="25"/>
      <c r="C48" s="25"/>
      <c r="D48" s="18"/>
      <c r="E48" s="95">
        <f>Tabelle54[[#All],[Spalte4]]</f>
        <v>0</v>
      </c>
      <c r="F48" s="11"/>
      <c r="G48" s="11"/>
      <c r="H48" s="11"/>
      <c r="I48" s="75">
        <f>L48-Tabelle54[[#All],[Spalte17]]</f>
        <v>0</v>
      </c>
      <c r="J48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8" s="62"/>
      <c r="L48" s="62"/>
      <c r="M48" s="96" t="str">
        <f>IF(Parametereingabe!$B$9="Ja",30," ")</f>
        <v xml:space="preserve"> </v>
      </c>
      <c r="N48" s="96"/>
      <c r="O48" s="27"/>
      <c r="P48" s="96" t="str">
        <f t="shared" si="2"/>
        <v>Ja</v>
      </c>
      <c r="Q48" s="27"/>
      <c r="R48" s="27" t="str">
        <f t="shared" si="3"/>
        <v>Ja</v>
      </c>
    </row>
    <row r="49" spans="1:20" ht="15" x14ac:dyDescent="0.2">
      <c r="A49" s="24"/>
      <c r="B49" s="25"/>
      <c r="C49" s="25"/>
      <c r="D49" s="18"/>
      <c r="E49" s="95">
        <f>Tabelle54[[#All],[Spalte4]]</f>
        <v>0</v>
      </c>
      <c r="F49" s="11"/>
      <c r="G49" s="11"/>
      <c r="H49" s="11"/>
      <c r="I49" s="75">
        <f>L49-Tabelle54[[#All],[Spalte17]]</f>
        <v>0</v>
      </c>
      <c r="J49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49" s="62"/>
      <c r="L49" s="62"/>
      <c r="M49" s="96" t="str">
        <f>IF(Parametereingabe!$B$9="Ja",30," ")</f>
        <v xml:space="preserve"> </v>
      </c>
      <c r="N49" s="96"/>
      <c r="O49" s="27"/>
      <c r="P49" s="96" t="str">
        <f t="shared" si="2"/>
        <v>Ja</v>
      </c>
      <c r="Q49" s="27"/>
      <c r="R49" s="27" t="str">
        <f t="shared" si="3"/>
        <v>Ja</v>
      </c>
    </row>
    <row r="50" spans="1:20" ht="19" x14ac:dyDescent="0.2">
      <c r="A50" s="24"/>
      <c r="B50" s="25"/>
      <c r="C50" s="25"/>
      <c r="D50" s="18"/>
      <c r="E50" s="95">
        <f>Tabelle54[[#All],[Spalte4]]</f>
        <v>0</v>
      </c>
      <c r="F50" s="11"/>
      <c r="G50" s="11"/>
      <c r="H50" s="11"/>
      <c r="I50" s="75">
        <f>L50-Tabelle54[[#All],[Spalte17]]</f>
        <v>0</v>
      </c>
      <c r="J50" s="75">
        <f>IF(Parametereingabe!$B$11="effektiv",MROUND(Tabelle54[[#All],[Spalte15]]/(100+Tabelle54[[#All],[Spalte16]])*Tabelle54[[#All],[Spalte16]],0.05),IF(Parametereingabe!$B$11="Saldo",MROUND(Tabelle54[[#All],[Spalte15]]*Tabelle54[[#All],[Spalte16]]/100,0.05),0))</f>
        <v>0</v>
      </c>
      <c r="K50" s="62"/>
      <c r="L50" s="62"/>
      <c r="M50" s="96" t="str">
        <f>IF(Parametereingabe!$B$9="Ja",30," ")</f>
        <v xml:space="preserve"> </v>
      </c>
      <c r="N50" s="96"/>
      <c r="O50" s="27"/>
      <c r="P50" s="96" t="str">
        <f t="shared" si="2"/>
        <v>Ja</v>
      </c>
      <c r="Q50" s="27"/>
      <c r="R50" s="27" t="str">
        <f t="shared" si="3"/>
        <v>Ja</v>
      </c>
      <c r="S50" s="93" t="s">
        <v>153</v>
      </c>
      <c r="T50" s="92"/>
    </row>
    <row r="51" spans="1:20" ht="15" x14ac:dyDescent="0.2">
      <c r="B51" s="28"/>
      <c r="C51" s="28"/>
      <c r="D51" s="71" t="s">
        <v>5</v>
      </c>
      <c r="E51" s="29"/>
      <c r="F51" s="29"/>
      <c r="G51" s="29"/>
      <c r="H51" s="29"/>
      <c r="I51" s="63">
        <f>SUM(Tabelle54[[#All],[Spalte6]])</f>
        <v>0</v>
      </c>
      <c r="J51" s="63">
        <f>SUM(Tabelle54[[#All],[Spalte17]])</f>
        <v>0</v>
      </c>
      <c r="K51" s="63"/>
      <c r="L51" s="63">
        <f>SUBTOTAL(109,Tabelle54[[#All],[Spalte15]])</f>
        <v>0</v>
      </c>
      <c r="M51" s="63"/>
      <c r="N51" s="63"/>
      <c r="O51" s="30"/>
      <c r="P51" s="30"/>
      <c r="Q51" s="30"/>
      <c r="R51" s="1"/>
    </row>
    <row r="53" spans="1:20" x14ac:dyDescent="0.2">
      <c r="A53" s="85" t="s">
        <v>149</v>
      </c>
      <c r="D53" s="86">
        <f>SUMIF(C9:C539,B53,L9:L539)</f>
        <v>0</v>
      </c>
    </row>
    <row r="54" spans="1:20" x14ac:dyDescent="0.2">
      <c r="A54" s="85" t="s">
        <v>149</v>
      </c>
      <c r="D54" s="86">
        <f>SUMIF(C9:C539,B54,L9:L539)</f>
        <v>0</v>
      </c>
      <c r="J54" s="70"/>
      <c r="K54" s="70"/>
      <c r="L54" s="70"/>
      <c r="M54" s="70"/>
      <c r="N54" s="70"/>
      <c r="O54" s="70"/>
      <c r="P54" s="70"/>
      <c r="Q54" s="70"/>
      <c r="R54" s="70"/>
    </row>
    <row r="55" spans="1:20" x14ac:dyDescent="0.2">
      <c r="A55" s="85" t="s">
        <v>149</v>
      </c>
      <c r="D55" s="86">
        <f>SUMIF(C9:C539,B55,L9:L539)</f>
        <v>0</v>
      </c>
    </row>
    <row r="56" spans="1:20" x14ac:dyDescent="0.2">
      <c r="A56" s="85" t="s">
        <v>149</v>
      </c>
      <c r="D56" s="86">
        <f>SUMIF(C9:C539,B56,L9:L539)</f>
        <v>0</v>
      </c>
    </row>
    <row r="57" spans="1:20" x14ac:dyDescent="0.2">
      <c r="A57" s="85" t="s">
        <v>149</v>
      </c>
      <c r="D57" s="86">
        <f>SUMIF(C9:C539,B57,L9:L539)</f>
        <v>0</v>
      </c>
    </row>
  </sheetData>
  <mergeCells count="3">
    <mergeCell ref="A4:C4"/>
    <mergeCell ref="B6:C6"/>
    <mergeCell ref="B1:D1"/>
  </mergeCells>
  <conditionalFormatting sqref="T8:T9">
    <cfRule type="containsText" dxfId="76" priority="11" operator="containsText" text="in">
      <formula>NOT(ISERROR(SEARCH("in",T8)))</formula>
    </cfRule>
  </conditionalFormatting>
  <conditionalFormatting sqref="T11">
    <cfRule type="containsText" dxfId="75" priority="10" operator="containsText" text="in">
      <formula>NOT(ISERROR(SEARCH("in",T11)))</formula>
    </cfRule>
  </conditionalFormatting>
  <conditionalFormatting sqref="T8:T9 T11">
    <cfRule type="containsText" dxfId="74" priority="9" operator="containsText" text="in">
      <formula>NOT(ISERROR(SEARCH("in",T8)))</formula>
    </cfRule>
  </conditionalFormatting>
  <conditionalFormatting sqref="T12">
    <cfRule type="containsText" dxfId="73" priority="7" operator="containsText" text="in">
      <formula>NOT(ISERROR(SEARCH("in",T12)))</formula>
    </cfRule>
  </conditionalFormatting>
  <conditionalFormatting sqref="T12">
    <cfRule type="containsText" dxfId="72" priority="6" operator="containsText" text="in">
      <formula>NOT(ISERROR(SEARCH("in",T12)))</formula>
    </cfRule>
  </conditionalFormatting>
  <conditionalFormatting sqref="B53:B57">
    <cfRule type="cellIs" dxfId="71" priority="1" operator="equal">
      <formula>""</formula>
    </cfRule>
  </conditionalFormatting>
  <dataValidations count="1">
    <dataValidation allowBlank="1" showInputMessage="1" showErrorMessage="1" prompt="Bitte gehen Sie mit dem Tabulator weiter" sqref="A10" xr:uid="{00000000-0002-0000-0500-000000000000}"/>
  </dataValidations>
  <pageMargins left="0.70866141732283472" right="0.39370078740157483" top="0.98425196850393704" bottom="0.59055118110236227" header="0.31496062992125984" footer="0.31496062992125984"/>
  <pageSetup paperSize="9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1"/>
  <sheetViews>
    <sheetView zoomScaleNormal="100" workbookViewId="0">
      <selection activeCell="D10" sqref="D10"/>
    </sheetView>
  </sheetViews>
  <sheetFormatPr baseColWidth="10" defaultColWidth="11.5" defaultRowHeight="14" outlineLevelCol="1" x14ac:dyDescent="0.2"/>
  <cols>
    <col min="1" max="1" width="18" style="4" customWidth="1"/>
    <col min="2" max="2" width="8" style="8" customWidth="1"/>
    <col min="3" max="3" width="8.6640625" style="8" customWidth="1"/>
    <col min="4" max="4" width="34.6640625" style="1" customWidth="1"/>
    <col min="5" max="5" width="34.6640625" style="1" hidden="1" customWidth="1" outlineLevel="1"/>
    <col min="6" max="8" width="9" style="1" hidden="1" customWidth="1" outlineLevel="1"/>
    <col min="9" max="9" width="14" style="2" customWidth="1" collapsed="1"/>
    <col min="10" max="10" width="11.5" style="2" customWidth="1"/>
    <col min="11" max="12" width="14" style="2" hidden="1" customWidth="1" outlineLevel="1"/>
    <col min="13" max="13" width="15.33203125" style="2" hidden="1" customWidth="1" outlineLevel="1"/>
    <col min="14" max="14" width="13.6640625" style="9" hidden="1" customWidth="1" outlineLevel="1"/>
    <col min="15" max="15" width="11.5" style="1" collapsed="1"/>
    <col min="16" max="16" width="113.1640625" style="1" customWidth="1"/>
    <col min="17" max="16384" width="11.5" style="1"/>
  </cols>
  <sheetData>
    <row r="1" spans="1:16" ht="20.5" customHeight="1" x14ac:dyDescent="0.2">
      <c r="A1" s="10" t="s">
        <v>146</v>
      </c>
      <c r="B1" s="99">
        <f>Parametereingabe!$B$3</f>
        <v>0</v>
      </c>
      <c r="C1" s="99"/>
      <c r="D1" s="99"/>
      <c r="E1" s="13"/>
      <c r="F1" s="11"/>
      <c r="G1" s="11"/>
      <c r="H1" s="11"/>
      <c r="I1" s="1"/>
      <c r="J1" s="1"/>
      <c r="K1" s="1"/>
      <c r="L1" s="12"/>
      <c r="M1" s="12"/>
    </row>
    <row r="2" spans="1:16" ht="20.5" customHeight="1" x14ac:dyDescent="0.2">
      <c r="A2" s="12" t="s">
        <v>145</v>
      </c>
      <c r="B2" s="13">
        <f>Parametereingabe!$B$5</f>
        <v>0</v>
      </c>
      <c r="C2" s="29"/>
      <c r="D2" s="56"/>
      <c r="E2" s="13"/>
      <c r="F2" s="11"/>
      <c r="G2" s="11"/>
      <c r="H2" s="11"/>
      <c r="I2" s="12"/>
      <c r="J2" s="13"/>
      <c r="K2" s="13"/>
      <c r="L2" s="12"/>
      <c r="M2" s="12"/>
    </row>
    <row r="3" spans="1:16" x14ac:dyDescent="0.2">
      <c r="A3" s="5"/>
      <c r="B3" s="14"/>
      <c r="C3" s="14"/>
      <c r="D3" s="2"/>
      <c r="E3" s="2"/>
    </row>
    <row r="4" spans="1:16" ht="18.75" customHeight="1" x14ac:dyDescent="0.2">
      <c r="A4" s="98" t="s">
        <v>23</v>
      </c>
      <c r="B4" s="98"/>
      <c r="C4" s="98"/>
      <c r="D4" s="98"/>
      <c r="E4" s="19"/>
    </row>
    <row r="5" spans="1:16" x14ac:dyDescent="0.2">
      <c r="A5" s="6"/>
      <c r="B5" s="14"/>
      <c r="C5" s="14"/>
      <c r="D5" s="2"/>
      <c r="E5" s="2"/>
    </row>
    <row r="6" spans="1:16" ht="15" customHeight="1" x14ac:dyDescent="0.2">
      <c r="A6" s="22" t="s">
        <v>0</v>
      </c>
      <c r="B6" s="97">
        <f>Parametereingabe!$B$7</f>
        <v>44196</v>
      </c>
      <c r="C6" s="97"/>
      <c r="D6" s="2"/>
      <c r="E6" s="2"/>
    </row>
    <row r="7" spans="1:16" x14ac:dyDescent="0.2">
      <c r="A7" s="7"/>
      <c r="B7" s="15"/>
      <c r="C7" s="15"/>
    </row>
    <row r="8" spans="1:16" ht="64" x14ac:dyDescent="0.2">
      <c r="A8" s="37" t="s">
        <v>1</v>
      </c>
      <c r="B8" s="38" t="s">
        <v>2</v>
      </c>
      <c r="C8" s="38" t="s">
        <v>4</v>
      </c>
      <c r="D8" s="39" t="s">
        <v>22</v>
      </c>
      <c r="E8" s="39" t="s">
        <v>130</v>
      </c>
      <c r="F8" s="40" t="s">
        <v>3</v>
      </c>
      <c r="G8" s="52" t="s">
        <v>131</v>
      </c>
      <c r="H8" s="40" t="s">
        <v>132</v>
      </c>
      <c r="I8" s="37" t="str">
        <f>IF(Parametereingabe!B9="ja","Nettobetrag / Montant net","Bruttobetrag / Montant brut")</f>
        <v>Bruttobetrag / Montant brut</v>
      </c>
      <c r="J8" s="37" t="s">
        <v>138</v>
      </c>
      <c r="K8" s="37" t="s">
        <v>139</v>
      </c>
      <c r="L8" s="37" t="s">
        <v>135</v>
      </c>
      <c r="M8" s="37" t="s">
        <v>136</v>
      </c>
      <c r="N8" s="37" t="s">
        <v>137</v>
      </c>
      <c r="P8" s="55" t="str">
        <f>IF(P11=" "," ","Hinweis für Ersteller")</f>
        <v xml:space="preserve"> </v>
      </c>
    </row>
    <row r="9" spans="1:16" ht="15" customHeight="1" x14ac:dyDescent="0.2">
      <c r="A9" s="64"/>
      <c r="B9" s="65"/>
      <c r="C9" s="65"/>
      <c r="D9" s="66"/>
      <c r="E9" s="66"/>
      <c r="F9" s="67"/>
      <c r="G9" s="73"/>
      <c r="H9" s="67"/>
      <c r="I9" s="64"/>
      <c r="J9" s="64"/>
      <c r="K9" s="37"/>
      <c r="L9" s="37"/>
      <c r="M9" s="37"/>
      <c r="N9" s="37"/>
      <c r="P9" s="55"/>
    </row>
    <row r="10" spans="1:16" ht="15" x14ac:dyDescent="0.2">
      <c r="A10" s="24">
        <f t="shared" ref="A10:A50" si="0">$B$6</f>
        <v>44196</v>
      </c>
      <c r="B10" s="25"/>
      <c r="C10" s="25">
        <f>2300</f>
        <v>2300</v>
      </c>
      <c r="D10" s="18"/>
      <c r="E10" s="18">
        <f>Tabelle541213[[#All],[Spalte4]]</f>
        <v>0</v>
      </c>
      <c r="F10" s="11"/>
      <c r="G10" s="11"/>
      <c r="H10" s="11"/>
      <c r="I10" s="26"/>
      <c r="J10" s="27" t="str">
        <f>IF(Parametereingabe!$B$9="Ja",30," ")</f>
        <v xml:space="preserve"> </v>
      </c>
      <c r="K10" s="27"/>
      <c r="L10" s="27" t="str">
        <f t="shared" ref="L10" si="1">"Ja"</f>
        <v>Ja</v>
      </c>
      <c r="M10" s="27"/>
      <c r="N10" s="27" t="str">
        <f t="shared" ref="N10" si="2">"Ja"</f>
        <v>Ja</v>
      </c>
    </row>
    <row r="11" spans="1:16" ht="16" x14ac:dyDescent="0.2">
      <c r="A11" s="24">
        <f t="shared" si="0"/>
        <v>44196</v>
      </c>
      <c r="B11" s="25"/>
      <c r="C11" s="25">
        <f>2300</f>
        <v>2300</v>
      </c>
      <c r="D11" s="18"/>
      <c r="E11" s="18">
        <f>Tabelle541213[[#All],[Spalte4]]</f>
        <v>0</v>
      </c>
      <c r="F11" s="11"/>
      <c r="G11" s="11"/>
      <c r="H11" s="11"/>
      <c r="I11" s="62"/>
      <c r="J11" s="96" t="str">
        <f>IF(Parametereingabe!$B$9="Ja",30," ")</f>
        <v xml:space="preserve"> </v>
      </c>
      <c r="K11" s="27"/>
      <c r="L11" s="96" t="str">
        <f t="shared" ref="L11:L50" si="3">"Ja"</f>
        <v>Ja</v>
      </c>
      <c r="M11" s="27"/>
      <c r="N11" s="27" t="str">
        <f t="shared" ref="N11:N50" si="4">"Ja"</f>
        <v>Ja</v>
      </c>
      <c r="P11" s="54" t="str">
        <f>IF(Parametereingabe!B9="Ja","Wenn das Gegenkonto nicht MWST-codiert ist, so ist bei der Spalte 'MWST-Code Soll' kein Code zu hinterlegen"," ")</f>
        <v xml:space="preserve"> </v>
      </c>
    </row>
    <row r="12" spans="1:16" ht="15" x14ac:dyDescent="0.2">
      <c r="A12" s="24">
        <f t="shared" si="0"/>
        <v>44196</v>
      </c>
      <c r="B12" s="25"/>
      <c r="C12" s="25">
        <f>2300</f>
        <v>2300</v>
      </c>
      <c r="D12" s="18"/>
      <c r="E12" s="18">
        <f>Tabelle541213[[#All],[Spalte4]]</f>
        <v>0</v>
      </c>
      <c r="F12" s="11"/>
      <c r="G12" s="11"/>
      <c r="H12" s="11"/>
      <c r="I12" s="62"/>
      <c r="J12" s="96" t="str">
        <f>IF(Parametereingabe!$B$9="Ja",30," ")</f>
        <v xml:space="preserve"> </v>
      </c>
      <c r="K12" s="27"/>
      <c r="L12" s="96" t="str">
        <f t="shared" si="3"/>
        <v>Ja</v>
      </c>
      <c r="M12" s="27"/>
      <c r="N12" s="27" t="str">
        <f t="shared" si="4"/>
        <v>Ja</v>
      </c>
    </row>
    <row r="13" spans="1:16" ht="15" x14ac:dyDescent="0.2">
      <c r="A13" s="24">
        <f t="shared" si="0"/>
        <v>44196</v>
      </c>
      <c r="B13" s="25"/>
      <c r="C13" s="25">
        <f>2300</f>
        <v>2300</v>
      </c>
      <c r="D13" s="18"/>
      <c r="E13" s="18">
        <f>Tabelle541213[[#All],[Spalte4]]</f>
        <v>0</v>
      </c>
      <c r="F13" s="11"/>
      <c r="G13" s="11"/>
      <c r="H13" s="11"/>
      <c r="I13" s="62"/>
      <c r="J13" s="96" t="str">
        <f>IF(Parametereingabe!$B$9="Ja",30," ")</f>
        <v xml:space="preserve"> </v>
      </c>
      <c r="K13" s="27"/>
      <c r="L13" s="96" t="str">
        <f t="shared" si="3"/>
        <v>Ja</v>
      </c>
      <c r="M13" s="27"/>
      <c r="N13" s="27" t="str">
        <f t="shared" si="4"/>
        <v>Ja</v>
      </c>
    </row>
    <row r="14" spans="1:16" ht="15" x14ac:dyDescent="0.2">
      <c r="A14" s="24">
        <f t="shared" si="0"/>
        <v>44196</v>
      </c>
      <c r="B14" s="25"/>
      <c r="C14" s="25">
        <f>2300</f>
        <v>2300</v>
      </c>
      <c r="D14" s="18"/>
      <c r="E14" s="18">
        <f>Tabelle541213[[#All],[Spalte4]]</f>
        <v>0</v>
      </c>
      <c r="F14" s="11"/>
      <c r="G14" s="11"/>
      <c r="H14" s="11"/>
      <c r="I14" s="62"/>
      <c r="J14" s="96" t="str">
        <f>IF(Parametereingabe!$B$9="Ja",30," ")</f>
        <v xml:space="preserve"> </v>
      </c>
      <c r="K14" s="27"/>
      <c r="L14" s="96" t="str">
        <f t="shared" si="3"/>
        <v>Ja</v>
      </c>
      <c r="M14" s="27"/>
      <c r="N14" s="27" t="str">
        <f t="shared" si="4"/>
        <v>Ja</v>
      </c>
    </row>
    <row r="15" spans="1:16" ht="15" x14ac:dyDescent="0.2">
      <c r="A15" s="24">
        <f t="shared" si="0"/>
        <v>44196</v>
      </c>
      <c r="B15" s="25"/>
      <c r="C15" s="25">
        <f>2300</f>
        <v>2300</v>
      </c>
      <c r="D15" s="18"/>
      <c r="E15" s="18">
        <f>Tabelle541213[[#All],[Spalte4]]</f>
        <v>0</v>
      </c>
      <c r="F15" s="11"/>
      <c r="G15" s="11"/>
      <c r="H15" s="11"/>
      <c r="I15" s="62"/>
      <c r="J15" s="96" t="str">
        <f>IF(Parametereingabe!$B$9="Ja",30," ")</f>
        <v xml:space="preserve"> </v>
      </c>
      <c r="K15" s="27"/>
      <c r="L15" s="96" t="str">
        <f t="shared" si="3"/>
        <v>Ja</v>
      </c>
      <c r="M15" s="27"/>
      <c r="N15" s="27" t="str">
        <f t="shared" si="4"/>
        <v>Ja</v>
      </c>
    </row>
    <row r="16" spans="1:16" ht="15" x14ac:dyDescent="0.2">
      <c r="A16" s="24">
        <f t="shared" si="0"/>
        <v>44196</v>
      </c>
      <c r="B16" s="25"/>
      <c r="C16" s="25">
        <f>2300</f>
        <v>2300</v>
      </c>
      <c r="D16" s="18"/>
      <c r="E16" s="18">
        <f>Tabelle541213[[#All],[Spalte4]]</f>
        <v>0</v>
      </c>
      <c r="F16" s="11"/>
      <c r="G16" s="11"/>
      <c r="H16" s="11"/>
      <c r="I16" s="62"/>
      <c r="J16" s="96" t="str">
        <f>IF(Parametereingabe!$B$9="Ja",30," ")</f>
        <v xml:space="preserve"> </v>
      </c>
      <c r="K16" s="27"/>
      <c r="L16" s="96" t="str">
        <f t="shared" si="3"/>
        <v>Ja</v>
      </c>
      <c r="M16" s="27"/>
      <c r="N16" s="27" t="str">
        <f t="shared" si="4"/>
        <v>Ja</v>
      </c>
    </row>
    <row r="17" spans="1:14" ht="15" x14ac:dyDescent="0.2">
      <c r="A17" s="24">
        <f t="shared" si="0"/>
        <v>44196</v>
      </c>
      <c r="B17" s="25"/>
      <c r="C17" s="25">
        <f>2300</f>
        <v>2300</v>
      </c>
      <c r="D17" s="18"/>
      <c r="E17" s="18">
        <f>Tabelle541213[[#All],[Spalte4]]</f>
        <v>0</v>
      </c>
      <c r="F17" s="11"/>
      <c r="G17" s="11"/>
      <c r="H17" s="11"/>
      <c r="I17" s="62"/>
      <c r="J17" s="96" t="str">
        <f>IF(Parametereingabe!$B$9="Ja",30," ")</f>
        <v xml:space="preserve"> </v>
      </c>
      <c r="K17" s="27"/>
      <c r="L17" s="96" t="str">
        <f t="shared" si="3"/>
        <v>Ja</v>
      </c>
      <c r="M17" s="27"/>
      <c r="N17" s="27" t="str">
        <f t="shared" si="4"/>
        <v>Ja</v>
      </c>
    </row>
    <row r="18" spans="1:14" ht="15" x14ac:dyDescent="0.2">
      <c r="A18" s="24">
        <f t="shared" si="0"/>
        <v>44196</v>
      </c>
      <c r="B18" s="25"/>
      <c r="C18" s="25">
        <f>2300</f>
        <v>2300</v>
      </c>
      <c r="D18" s="18"/>
      <c r="E18" s="18">
        <f>Tabelle541213[[#All],[Spalte4]]</f>
        <v>0</v>
      </c>
      <c r="F18" s="11"/>
      <c r="G18" s="11"/>
      <c r="H18" s="11"/>
      <c r="I18" s="62"/>
      <c r="J18" s="96" t="str">
        <f>IF(Parametereingabe!$B$9="Ja",30," ")</f>
        <v xml:space="preserve"> </v>
      </c>
      <c r="K18" s="27"/>
      <c r="L18" s="96" t="str">
        <f t="shared" si="3"/>
        <v>Ja</v>
      </c>
      <c r="M18" s="27"/>
      <c r="N18" s="27" t="str">
        <f t="shared" si="4"/>
        <v>Ja</v>
      </c>
    </row>
    <row r="19" spans="1:14" ht="15" x14ac:dyDescent="0.2">
      <c r="A19" s="24">
        <f t="shared" si="0"/>
        <v>44196</v>
      </c>
      <c r="B19" s="25"/>
      <c r="C19" s="25">
        <f>2300</f>
        <v>2300</v>
      </c>
      <c r="D19" s="18"/>
      <c r="E19" s="18">
        <f>Tabelle541213[[#All],[Spalte4]]</f>
        <v>0</v>
      </c>
      <c r="F19" s="11"/>
      <c r="G19" s="11"/>
      <c r="H19" s="11"/>
      <c r="I19" s="62"/>
      <c r="J19" s="96" t="str">
        <f>IF(Parametereingabe!$B$9="Ja",30," ")</f>
        <v xml:space="preserve"> </v>
      </c>
      <c r="K19" s="27"/>
      <c r="L19" s="96" t="str">
        <f t="shared" si="3"/>
        <v>Ja</v>
      </c>
      <c r="M19" s="27"/>
      <c r="N19" s="27" t="str">
        <f t="shared" si="4"/>
        <v>Ja</v>
      </c>
    </row>
    <row r="20" spans="1:14" ht="15" x14ac:dyDescent="0.2">
      <c r="A20" s="24">
        <f t="shared" si="0"/>
        <v>44196</v>
      </c>
      <c r="B20" s="25"/>
      <c r="C20" s="25">
        <f>2300</f>
        <v>2300</v>
      </c>
      <c r="D20" s="18"/>
      <c r="E20" s="18">
        <f>Tabelle541213[[#All],[Spalte4]]</f>
        <v>0</v>
      </c>
      <c r="F20" s="11"/>
      <c r="G20" s="11"/>
      <c r="H20" s="11"/>
      <c r="I20" s="62"/>
      <c r="J20" s="96" t="str">
        <f>IF(Parametereingabe!$B$9="Ja",30," ")</f>
        <v xml:space="preserve"> </v>
      </c>
      <c r="K20" s="27"/>
      <c r="L20" s="96" t="str">
        <f t="shared" si="3"/>
        <v>Ja</v>
      </c>
      <c r="M20" s="27"/>
      <c r="N20" s="27" t="str">
        <f t="shared" si="4"/>
        <v>Ja</v>
      </c>
    </row>
    <row r="21" spans="1:14" ht="15" x14ac:dyDescent="0.2">
      <c r="A21" s="24">
        <f t="shared" si="0"/>
        <v>44196</v>
      </c>
      <c r="B21" s="25"/>
      <c r="C21" s="25">
        <f>2300</f>
        <v>2300</v>
      </c>
      <c r="D21" s="18"/>
      <c r="E21" s="18">
        <f>Tabelle541213[[#All],[Spalte4]]</f>
        <v>0</v>
      </c>
      <c r="F21" s="11"/>
      <c r="G21" s="11"/>
      <c r="H21" s="11"/>
      <c r="I21" s="62"/>
      <c r="J21" s="96" t="str">
        <f>IF(Parametereingabe!$B$9="Ja",30," ")</f>
        <v xml:space="preserve"> </v>
      </c>
      <c r="K21" s="27"/>
      <c r="L21" s="96" t="str">
        <f t="shared" si="3"/>
        <v>Ja</v>
      </c>
      <c r="M21" s="27"/>
      <c r="N21" s="27" t="str">
        <f t="shared" si="4"/>
        <v>Ja</v>
      </c>
    </row>
    <row r="22" spans="1:14" ht="15" x14ac:dyDescent="0.2">
      <c r="A22" s="24">
        <f t="shared" si="0"/>
        <v>44196</v>
      </c>
      <c r="B22" s="25"/>
      <c r="C22" s="25">
        <f>2300</f>
        <v>2300</v>
      </c>
      <c r="D22" s="18"/>
      <c r="E22" s="18">
        <f>Tabelle541213[[#All],[Spalte4]]</f>
        <v>0</v>
      </c>
      <c r="F22" s="11"/>
      <c r="G22" s="11"/>
      <c r="H22" s="11"/>
      <c r="I22" s="62"/>
      <c r="J22" s="96" t="str">
        <f>IF(Parametereingabe!$B$9="Ja",30," ")</f>
        <v xml:space="preserve"> </v>
      </c>
      <c r="K22" s="27"/>
      <c r="L22" s="96" t="str">
        <f t="shared" si="3"/>
        <v>Ja</v>
      </c>
      <c r="M22" s="27"/>
      <c r="N22" s="27" t="str">
        <f t="shared" si="4"/>
        <v>Ja</v>
      </c>
    </row>
    <row r="23" spans="1:14" ht="15" x14ac:dyDescent="0.2">
      <c r="A23" s="24">
        <f t="shared" si="0"/>
        <v>44196</v>
      </c>
      <c r="B23" s="25"/>
      <c r="C23" s="25">
        <f>2300</f>
        <v>2300</v>
      </c>
      <c r="D23" s="18"/>
      <c r="E23" s="18">
        <f>Tabelle541213[[#All],[Spalte4]]</f>
        <v>0</v>
      </c>
      <c r="F23" s="11"/>
      <c r="G23" s="11"/>
      <c r="H23" s="11"/>
      <c r="I23" s="62"/>
      <c r="J23" s="96" t="str">
        <f>IF(Parametereingabe!$B$9="Ja",30," ")</f>
        <v xml:space="preserve"> </v>
      </c>
      <c r="K23" s="27"/>
      <c r="L23" s="96" t="str">
        <f t="shared" si="3"/>
        <v>Ja</v>
      </c>
      <c r="M23" s="27"/>
      <c r="N23" s="27" t="str">
        <f t="shared" si="4"/>
        <v>Ja</v>
      </c>
    </row>
    <row r="24" spans="1:14" ht="15" x14ac:dyDescent="0.2">
      <c r="A24" s="24">
        <f t="shared" si="0"/>
        <v>44196</v>
      </c>
      <c r="B24" s="25"/>
      <c r="C24" s="25">
        <f>2300</f>
        <v>2300</v>
      </c>
      <c r="D24" s="18"/>
      <c r="E24" s="18">
        <f>Tabelle541213[[#All],[Spalte4]]</f>
        <v>0</v>
      </c>
      <c r="F24" s="11"/>
      <c r="G24" s="11"/>
      <c r="H24" s="11"/>
      <c r="I24" s="62"/>
      <c r="J24" s="96" t="str">
        <f>IF(Parametereingabe!$B$9="Ja",30," ")</f>
        <v xml:space="preserve"> </v>
      </c>
      <c r="K24" s="27"/>
      <c r="L24" s="96" t="str">
        <f t="shared" si="3"/>
        <v>Ja</v>
      </c>
      <c r="M24" s="27"/>
      <c r="N24" s="27" t="str">
        <f t="shared" si="4"/>
        <v>Ja</v>
      </c>
    </row>
    <row r="25" spans="1:14" ht="15" x14ac:dyDescent="0.2">
      <c r="A25" s="24">
        <f t="shared" si="0"/>
        <v>44196</v>
      </c>
      <c r="B25" s="25"/>
      <c r="C25" s="25">
        <f>2300</f>
        <v>2300</v>
      </c>
      <c r="D25" s="18"/>
      <c r="E25" s="18">
        <f>Tabelle541213[[#All],[Spalte4]]</f>
        <v>0</v>
      </c>
      <c r="F25" s="11"/>
      <c r="G25" s="11"/>
      <c r="H25" s="11"/>
      <c r="I25" s="62"/>
      <c r="J25" s="96" t="str">
        <f>IF(Parametereingabe!$B$9="Ja",30," ")</f>
        <v xml:space="preserve"> </v>
      </c>
      <c r="K25" s="27"/>
      <c r="L25" s="96" t="str">
        <f t="shared" si="3"/>
        <v>Ja</v>
      </c>
      <c r="M25" s="27"/>
      <c r="N25" s="27" t="str">
        <f t="shared" si="4"/>
        <v>Ja</v>
      </c>
    </row>
    <row r="26" spans="1:14" ht="15" x14ac:dyDescent="0.2">
      <c r="A26" s="24">
        <f t="shared" si="0"/>
        <v>44196</v>
      </c>
      <c r="B26" s="25"/>
      <c r="C26" s="25">
        <f>2300</f>
        <v>2300</v>
      </c>
      <c r="D26" s="18"/>
      <c r="E26" s="18">
        <f>Tabelle541213[[#All],[Spalte4]]</f>
        <v>0</v>
      </c>
      <c r="F26" s="11"/>
      <c r="G26" s="11"/>
      <c r="H26" s="11"/>
      <c r="I26" s="62"/>
      <c r="J26" s="96" t="str">
        <f>IF(Parametereingabe!$B$9="Ja",30," ")</f>
        <v xml:space="preserve"> </v>
      </c>
      <c r="K26" s="27"/>
      <c r="L26" s="96" t="str">
        <f t="shared" si="3"/>
        <v>Ja</v>
      </c>
      <c r="M26" s="27"/>
      <c r="N26" s="27" t="str">
        <f t="shared" si="4"/>
        <v>Ja</v>
      </c>
    </row>
    <row r="27" spans="1:14" ht="15" x14ac:dyDescent="0.2">
      <c r="A27" s="24">
        <f t="shared" si="0"/>
        <v>44196</v>
      </c>
      <c r="B27" s="25"/>
      <c r="C27" s="25">
        <f>2300</f>
        <v>2300</v>
      </c>
      <c r="D27" s="18"/>
      <c r="E27" s="18">
        <f>Tabelle541213[[#All],[Spalte4]]</f>
        <v>0</v>
      </c>
      <c r="F27" s="11"/>
      <c r="G27" s="11"/>
      <c r="H27" s="11"/>
      <c r="I27" s="62"/>
      <c r="J27" s="96" t="str">
        <f>IF(Parametereingabe!$B$9="Ja",30," ")</f>
        <v xml:space="preserve"> </v>
      </c>
      <c r="K27" s="27"/>
      <c r="L27" s="96" t="str">
        <f t="shared" si="3"/>
        <v>Ja</v>
      </c>
      <c r="M27" s="27"/>
      <c r="N27" s="27" t="str">
        <f t="shared" si="4"/>
        <v>Ja</v>
      </c>
    </row>
    <row r="28" spans="1:14" ht="15" x14ac:dyDescent="0.2">
      <c r="A28" s="24">
        <f t="shared" si="0"/>
        <v>44196</v>
      </c>
      <c r="B28" s="25"/>
      <c r="C28" s="25">
        <f>2300</f>
        <v>2300</v>
      </c>
      <c r="D28" s="18"/>
      <c r="E28" s="18">
        <f>Tabelle541213[[#All],[Spalte4]]</f>
        <v>0</v>
      </c>
      <c r="F28" s="11"/>
      <c r="G28" s="11"/>
      <c r="H28" s="11"/>
      <c r="I28" s="62"/>
      <c r="J28" s="96" t="str">
        <f>IF(Parametereingabe!$B$9="Ja",30," ")</f>
        <v xml:space="preserve"> </v>
      </c>
      <c r="K28" s="27"/>
      <c r="L28" s="96" t="str">
        <f t="shared" si="3"/>
        <v>Ja</v>
      </c>
      <c r="M28" s="27"/>
      <c r="N28" s="27" t="str">
        <f t="shared" si="4"/>
        <v>Ja</v>
      </c>
    </row>
    <row r="29" spans="1:14" ht="15" x14ac:dyDescent="0.2">
      <c r="A29" s="24">
        <f t="shared" si="0"/>
        <v>44196</v>
      </c>
      <c r="B29" s="25"/>
      <c r="C29" s="25">
        <f>2300</f>
        <v>2300</v>
      </c>
      <c r="D29" s="18"/>
      <c r="E29" s="18">
        <f>Tabelle541213[[#All],[Spalte4]]</f>
        <v>0</v>
      </c>
      <c r="F29" s="11"/>
      <c r="G29" s="11"/>
      <c r="H29" s="11"/>
      <c r="I29" s="62"/>
      <c r="J29" s="96" t="str">
        <f>IF(Parametereingabe!$B$9="Ja",30," ")</f>
        <v xml:space="preserve"> </v>
      </c>
      <c r="K29" s="27"/>
      <c r="L29" s="96" t="str">
        <f t="shared" si="3"/>
        <v>Ja</v>
      </c>
      <c r="M29" s="27"/>
      <c r="N29" s="27" t="str">
        <f t="shared" si="4"/>
        <v>Ja</v>
      </c>
    </row>
    <row r="30" spans="1:14" ht="15" x14ac:dyDescent="0.2">
      <c r="A30" s="24">
        <f t="shared" si="0"/>
        <v>44196</v>
      </c>
      <c r="B30" s="25"/>
      <c r="C30" s="25">
        <f>2300</f>
        <v>2300</v>
      </c>
      <c r="D30" s="18"/>
      <c r="E30" s="18">
        <f>Tabelle541213[[#All],[Spalte4]]</f>
        <v>0</v>
      </c>
      <c r="F30" s="11"/>
      <c r="G30" s="11"/>
      <c r="H30" s="11"/>
      <c r="I30" s="62"/>
      <c r="J30" s="96" t="str">
        <f>IF(Parametereingabe!$B$9="Ja",30," ")</f>
        <v xml:space="preserve"> </v>
      </c>
      <c r="K30" s="27"/>
      <c r="L30" s="96" t="str">
        <f t="shared" si="3"/>
        <v>Ja</v>
      </c>
      <c r="M30" s="27"/>
      <c r="N30" s="27" t="str">
        <f t="shared" si="4"/>
        <v>Ja</v>
      </c>
    </row>
    <row r="31" spans="1:14" ht="15" x14ac:dyDescent="0.2">
      <c r="A31" s="24">
        <f t="shared" si="0"/>
        <v>44196</v>
      </c>
      <c r="B31" s="25"/>
      <c r="C31" s="25">
        <f>2300</f>
        <v>2300</v>
      </c>
      <c r="D31" s="18"/>
      <c r="E31" s="18">
        <f>Tabelle541213[[#All],[Spalte4]]</f>
        <v>0</v>
      </c>
      <c r="F31" s="11"/>
      <c r="G31" s="11"/>
      <c r="H31" s="11"/>
      <c r="I31" s="62"/>
      <c r="J31" s="96" t="str">
        <f>IF(Parametereingabe!$B$9="Ja",30," ")</f>
        <v xml:space="preserve"> </v>
      </c>
      <c r="K31" s="27"/>
      <c r="L31" s="96" t="str">
        <f t="shared" si="3"/>
        <v>Ja</v>
      </c>
      <c r="M31" s="27"/>
      <c r="N31" s="27" t="str">
        <f t="shared" si="4"/>
        <v>Ja</v>
      </c>
    </row>
    <row r="32" spans="1:14" ht="15" x14ac:dyDescent="0.2">
      <c r="A32" s="24">
        <f t="shared" si="0"/>
        <v>44196</v>
      </c>
      <c r="B32" s="25"/>
      <c r="C32" s="25">
        <f>2300</f>
        <v>2300</v>
      </c>
      <c r="D32" s="18"/>
      <c r="E32" s="18">
        <f>Tabelle541213[[#All],[Spalte4]]</f>
        <v>0</v>
      </c>
      <c r="F32" s="11"/>
      <c r="G32" s="11"/>
      <c r="H32" s="11"/>
      <c r="I32" s="62"/>
      <c r="J32" s="96" t="str">
        <f>IF(Parametereingabe!$B$9="Ja",30," ")</f>
        <v xml:space="preserve"> </v>
      </c>
      <c r="K32" s="27"/>
      <c r="L32" s="96" t="str">
        <f t="shared" si="3"/>
        <v>Ja</v>
      </c>
      <c r="M32" s="27"/>
      <c r="N32" s="27" t="str">
        <f t="shared" si="4"/>
        <v>Ja</v>
      </c>
    </row>
    <row r="33" spans="1:14" ht="15" x14ac:dyDescent="0.2">
      <c r="A33" s="24">
        <f t="shared" si="0"/>
        <v>44196</v>
      </c>
      <c r="B33" s="25"/>
      <c r="C33" s="25">
        <f>2300</f>
        <v>2300</v>
      </c>
      <c r="D33" s="18"/>
      <c r="E33" s="18">
        <f>Tabelle541213[[#All],[Spalte4]]</f>
        <v>0</v>
      </c>
      <c r="F33" s="11"/>
      <c r="G33" s="11"/>
      <c r="H33" s="11"/>
      <c r="I33" s="62"/>
      <c r="J33" s="96" t="str">
        <f>IF(Parametereingabe!$B$9="Ja",30," ")</f>
        <v xml:space="preserve"> </v>
      </c>
      <c r="K33" s="27"/>
      <c r="L33" s="96" t="str">
        <f t="shared" si="3"/>
        <v>Ja</v>
      </c>
      <c r="M33" s="27"/>
      <c r="N33" s="27" t="str">
        <f t="shared" si="4"/>
        <v>Ja</v>
      </c>
    </row>
    <row r="34" spans="1:14" ht="15" x14ac:dyDescent="0.2">
      <c r="A34" s="24">
        <f t="shared" si="0"/>
        <v>44196</v>
      </c>
      <c r="B34" s="25"/>
      <c r="C34" s="25">
        <f>2300</f>
        <v>2300</v>
      </c>
      <c r="D34" s="18"/>
      <c r="E34" s="18">
        <f>Tabelle541213[[#All],[Spalte4]]</f>
        <v>0</v>
      </c>
      <c r="F34" s="11"/>
      <c r="G34" s="11"/>
      <c r="H34" s="11"/>
      <c r="I34" s="62"/>
      <c r="J34" s="96" t="str">
        <f>IF(Parametereingabe!$B$9="Ja",30," ")</f>
        <v xml:space="preserve"> </v>
      </c>
      <c r="K34" s="27"/>
      <c r="L34" s="96" t="str">
        <f t="shared" si="3"/>
        <v>Ja</v>
      </c>
      <c r="M34" s="27"/>
      <c r="N34" s="27" t="str">
        <f t="shared" si="4"/>
        <v>Ja</v>
      </c>
    </row>
    <row r="35" spans="1:14" ht="15" x14ac:dyDescent="0.2">
      <c r="A35" s="24">
        <f t="shared" si="0"/>
        <v>44196</v>
      </c>
      <c r="B35" s="25"/>
      <c r="C35" s="25">
        <f>2300</f>
        <v>2300</v>
      </c>
      <c r="D35" s="18"/>
      <c r="E35" s="18">
        <f>Tabelle541213[[#All],[Spalte4]]</f>
        <v>0</v>
      </c>
      <c r="F35" s="11"/>
      <c r="G35" s="11"/>
      <c r="H35" s="11"/>
      <c r="I35" s="62"/>
      <c r="J35" s="96" t="str">
        <f>IF(Parametereingabe!$B$9="Ja",30," ")</f>
        <v xml:space="preserve"> </v>
      </c>
      <c r="K35" s="27"/>
      <c r="L35" s="96" t="str">
        <f t="shared" si="3"/>
        <v>Ja</v>
      </c>
      <c r="M35" s="27"/>
      <c r="N35" s="27" t="str">
        <f t="shared" si="4"/>
        <v>Ja</v>
      </c>
    </row>
    <row r="36" spans="1:14" ht="15" x14ac:dyDescent="0.2">
      <c r="A36" s="24">
        <f t="shared" si="0"/>
        <v>44196</v>
      </c>
      <c r="B36" s="25"/>
      <c r="C36" s="25">
        <f>2300</f>
        <v>2300</v>
      </c>
      <c r="D36" s="18"/>
      <c r="E36" s="18">
        <f>Tabelle541213[[#All],[Spalte4]]</f>
        <v>0</v>
      </c>
      <c r="F36" s="11"/>
      <c r="G36" s="11"/>
      <c r="H36" s="11"/>
      <c r="I36" s="62"/>
      <c r="J36" s="96" t="str">
        <f>IF(Parametereingabe!$B$9="Ja",30," ")</f>
        <v xml:space="preserve"> </v>
      </c>
      <c r="K36" s="27"/>
      <c r="L36" s="96" t="str">
        <f t="shared" si="3"/>
        <v>Ja</v>
      </c>
      <c r="M36" s="27"/>
      <c r="N36" s="27" t="str">
        <f t="shared" si="4"/>
        <v>Ja</v>
      </c>
    </row>
    <row r="37" spans="1:14" ht="15" x14ac:dyDescent="0.2">
      <c r="A37" s="24">
        <f t="shared" si="0"/>
        <v>44196</v>
      </c>
      <c r="B37" s="25"/>
      <c r="C37" s="25">
        <f>2300</f>
        <v>2300</v>
      </c>
      <c r="D37" s="18"/>
      <c r="E37" s="18">
        <f>Tabelle541213[[#All],[Spalte4]]</f>
        <v>0</v>
      </c>
      <c r="F37" s="11"/>
      <c r="G37" s="11"/>
      <c r="H37" s="11"/>
      <c r="I37" s="62"/>
      <c r="J37" s="96" t="str">
        <f>IF(Parametereingabe!$B$9="Ja",30," ")</f>
        <v xml:space="preserve"> </v>
      </c>
      <c r="K37" s="27"/>
      <c r="L37" s="96" t="str">
        <f t="shared" si="3"/>
        <v>Ja</v>
      </c>
      <c r="M37" s="27"/>
      <c r="N37" s="27" t="str">
        <f t="shared" si="4"/>
        <v>Ja</v>
      </c>
    </row>
    <row r="38" spans="1:14" ht="15" x14ac:dyDescent="0.2">
      <c r="A38" s="24">
        <f t="shared" si="0"/>
        <v>44196</v>
      </c>
      <c r="B38" s="25"/>
      <c r="C38" s="25">
        <f>2300</f>
        <v>2300</v>
      </c>
      <c r="D38" s="18"/>
      <c r="E38" s="18">
        <f>Tabelle541213[[#All],[Spalte4]]</f>
        <v>0</v>
      </c>
      <c r="F38" s="11"/>
      <c r="G38" s="11"/>
      <c r="H38" s="11"/>
      <c r="I38" s="62"/>
      <c r="J38" s="96" t="str">
        <f>IF(Parametereingabe!$B$9="Ja",30," ")</f>
        <v xml:space="preserve"> </v>
      </c>
      <c r="K38" s="27"/>
      <c r="L38" s="96" t="str">
        <f t="shared" si="3"/>
        <v>Ja</v>
      </c>
      <c r="M38" s="27"/>
      <c r="N38" s="27" t="str">
        <f t="shared" si="4"/>
        <v>Ja</v>
      </c>
    </row>
    <row r="39" spans="1:14" ht="15" x14ac:dyDescent="0.2">
      <c r="A39" s="24">
        <f t="shared" si="0"/>
        <v>44196</v>
      </c>
      <c r="B39" s="25"/>
      <c r="C39" s="25">
        <f>2300</f>
        <v>2300</v>
      </c>
      <c r="D39" s="18"/>
      <c r="E39" s="18">
        <f>Tabelle541213[[#All],[Spalte4]]</f>
        <v>0</v>
      </c>
      <c r="F39" s="11"/>
      <c r="G39" s="11"/>
      <c r="H39" s="11"/>
      <c r="I39" s="62"/>
      <c r="J39" s="96" t="str">
        <f>IF(Parametereingabe!$B$9="Ja",30," ")</f>
        <v xml:space="preserve"> </v>
      </c>
      <c r="K39" s="27"/>
      <c r="L39" s="96" t="str">
        <f t="shared" si="3"/>
        <v>Ja</v>
      </c>
      <c r="M39" s="27"/>
      <c r="N39" s="27" t="str">
        <f t="shared" si="4"/>
        <v>Ja</v>
      </c>
    </row>
    <row r="40" spans="1:14" ht="15" x14ac:dyDescent="0.2">
      <c r="A40" s="24">
        <f t="shared" si="0"/>
        <v>44196</v>
      </c>
      <c r="B40" s="25"/>
      <c r="C40" s="25">
        <f>2300</f>
        <v>2300</v>
      </c>
      <c r="D40" s="18"/>
      <c r="E40" s="18">
        <f>Tabelle541213[[#All],[Spalte4]]</f>
        <v>0</v>
      </c>
      <c r="F40" s="11"/>
      <c r="G40" s="11"/>
      <c r="H40" s="11"/>
      <c r="I40" s="62"/>
      <c r="J40" s="96" t="str">
        <f>IF(Parametereingabe!$B$9="Ja",30," ")</f>
        <v xml:space="preserve"> </v>
      </c>
      <c r="K40" s="27"/>
      <c r="L40" s="96" t="str">
        <f t="shared" si="3"/>
        <v>Ja</v>
      </c>
      <c r="M40" s="27"/>
      <c r="N40" s="27" t="str">
        <f t="shared" si="4"/>
        <v>Ja</v>
      </c>
    </row>
    <row r="41" spans="1:14" ht="15" x14ac:dyDescent="0.2">
      <c r="A41" s="24">
        <f t="shared" si="0"/>
        <v>44196</v>
      </c>
      <c r="B41" s="25"/>
      <c r="C41" s="25">
        <f>2300</f>
        <v>2300</v>
      </c>
      <c r="D41" s="18"/>
      <c r="E41" s="18">
        <f>Tabelle541213[[#All],[Spalte4]]</f>
        <v>0</v>
      </c>
      <c r="F41" s="11"/>
      <c r="G41" s="11"/>
      <c r="H41" s="11"/>
      <c r="I41" s="62"/>
      <c r="J41" s="96" t="str">
        <f>IF(Parametereingabe!$B$9="Ja",30," ")</f>
        <v xml:space="preserve"> </v>
      </c>
      <c r="K41" s="27"/>
      <c r="L41" s="96" t="str">
        <f t="shared" si="3"/>
        <v>Ja</v>
      </c>
      <c r="M41" s="27"/>
      <c r="N41" s="27" t="str">
        <f t="shared" si="4"/>
        <v>Ja</v>
      </c>
    </row>
    <row r="42" spans="1:14" ht="15" x14ac:dyDescent="0.2">
      <c r="A42" s="24">
        <f t="shared" si="0"/>
        <v>44196</v>
      </c>
      <c r="B42" s="25"/>
      <c r="C42" s="25">
        <f>2300</f>
        <v>2300</v>
      </c>
      <c r="D42" s="18"/>
      <c r="E42" s="18">
        <f>Tabelle541213[[#All],[Spalte4]]</f>
        <v>0</v>
      </c>
      <c r="F42" s="11"/>
      <c r="G42" s="11"/>
      <c r="H42" s="11"/>
      <c r="I42" s="62"/>
      <c r="J42" s="96" t="str">
        <f>IF(Parametereingabe!$B$9="Ja",30," ")</f>
        <v xml:space="preserve"> </v>
      </c>
      <c r="K42" s="27"/>
      <c r="L42" s="96" t="str">
        <f t="shared" si="3"/>
        <v>Ja</v>
      </c>
      <c r="M42" s="27"/>
      <c r="N42" s="27" t="str">
        <f t="shared" si="4"/>
        <v>Ja</v>
      </c>
    </row>
    <row r="43" spans="1:14" ht="15" x14ac:dyDescent="0.2">
      <c r="A43" s="24">
        <f t="shared" si="0"/>
        <v>44196</v>
      </c>
      <c r="B43" s="25"/>
      <c r="C43" s="25">
        <f>2300</f>
        <v>2300</v>
      </c>
      <c r="D43" s="18"/>
      <c r="E43" s="18">
        <f>Tabelle541213[[#All],[Spalte4]]</f>
        <v>0</v>
      </c>
      <c r="F43" s="11"/>
      <c r="G43" s="11"/>
      <c r="H43" s="11"/>
      <c r="I43" s="62"/>
      <c r="J43" s="96" t="str">
        <f>IF(Parametereingabe!$B$9="Ja",30," ")</f>
        <v xml:space="preserve"> </v>
      </c>
      <c r="K43" s="27"/>
      <c r="L43" s="96" t="str">
        <f t="shared" si="3"/>
        <v>Ja</v>
      </c>
      <c r="M43" s="27"/>
      <c r="N43" s="27" t="str">
        <f t="shared" si="4"/>
        <v>Ja</v>
      </c>
    </row>
    <row r="44" spans="1:14" ht="15" x14ac:dyDescent="0.2">
      <c r="A44" s="24">
        <f t="shared" si="0"/>
        <v>44196</v>
      </c>
      <c r="B44" s="25"/>
      <c r="C44" s="25">
        <f>2300</f>
        <v>2300</v>
      </c>
      <c r="D44" s="18"/>
      <c r="E44" s="18">
        <f>Tabelle541213[[#All],[Spalte4]]</f>
        <v>0</v>
      </c>
      <c r="F44" s="11"/>
      <c r="G44" s="11"/>
      <c r="H44" s="11"/>
      <c r="I44" s="62"/>
      <c r="J44" s="96" t="str">
        <f>IF(Parametereingabe!$B$9="Ja",30," ")</f>
        <v xml:space="preserve"> </v>
      </c>
      <c r="K44" s="27"/>
      <c r="L44" s="96" t="str">
        <f t="shared" si="3"/>
        <v>Ja</v>
      </c>
      <c r="M44" s="27"/>
      <c r="N44" s="27" t="str">
        <f t="shared" si="4"/>
        <v>Ja</v>
      </c>
    </row>
    <row r="45" spans="1:14" ht="15" x14ac:dyDescent="0.2">
      <c r="A45" s="24">
        <f t="shared" si="0"/>
        <v>44196</v>
      </c>
      <c r="B45" s="25"/>
      <c r="C45" s="25">
        <f>2300</f>
        <v>2300</v>
      </c>
      <c r="D45" s="18"/>
      <c r="E45" s="18">
        <f>Tabelle541213[[#All],[Spalte4]]</f>
        <v>0</v>
      </c>
      <c r="F45" s="11"/>
      <c r="G45" s="11"/>
      <c r="H45" s="11"/>
      <c r="I45" s="62"/>
      <c r="J45" s="96" t="str">
        <f>IF(Parametereingabe!$B$9="Ja",30," ")</f>
        <v xml:space="preserve"> </v>
      </c>
      <c r="K45" s="27"/>
      <c r="L45" s="96" t="str">
        <f t="shared" si="3"/>
        <v>Ja</v>
      </c>
      <c r="M45" s="27"/>
      <c r="N45" s="27" t="str">
        <f t="shared" si="4"/>
        <v>Ja</v>
      </c>
    </row>
    <row r="46" spans="1:14" ht="15" x14ac:dyDescent="0.2">
      <c r="A46" s="24">
        <f t="shared" si="0"/>
        <v>44196</v>
      </c>
      <c r="B46" s="25"/>
      <c r="C46" s="25">
        <f>2300</f>
        <v>2300</v>
      </c>
      <c r="D46" s="18"/>
      <c r="E46" s="18">
        <f>Tabelle541213[[#All],[Spalte4]]</f>
        <v>0</v>
      </c>
      <c r="F46" s="11"/>
      <c r="G46" s="11"/>
      <c r="H46" s="11"/>
      <c r="I46" s="62"/>
      <c r="J46" s="96" t="str">
        <f>IF(Parametereingabe!$B$9="Ja",30," ")</f>
        <v xml:space="preserve"> </v>
      </c>
      <c r="K46" s="27"/>
      <c r="L46" s="96" t="str">
        <f t="shared" si="3"/>
        <v>Ja</v>
      </c>
      <c r="M46" s="27"/>
      <c r="N46" s="27" t="str">
        <f t="shared" si="4"/>
        <v>Ja</v>
      </c>
    </row>
    <row r="47" spans="1:14" ht="15" x14ac:dyDescent="0.2">
      <c r="A47" s="24">
        <f t="shared" si="0"/>
        <v>44196</v>
      </c>
      <c r="B47" s="25"/>
      <c r="C47" s="25">
        <f>2300</f>
        <v>2300</v>
      </c>
      <c r="D47" s="18"/>
      <c r="E47" s="18">
        <f>Tabelle541213[[#All],[Spalte4]]</f>
        <v>0</v>
      </c>
      <c r="F47" s="11"/>
      <c r="G47" s="11"/>
      <c r="H47" s="11"/>
      <c r="I47" s="62"/>
      <c r="J47" s="96" t="str">
        <f>IF(Parametereingabe!$B$9="Ja",30," ")</f>
        <v xml:space="preserve"> </v>
      </c>
      <c r="K47" s="27"/>
      <c r="L47" s="96" t="str">
        <f t="shared" si="3"/>
        <v>Ja</v>
      </c>
      <c r="M47" s="27"/>
      <c r="N47" s="27" t="str">
        <f t="shared" si="4"/>
        <v>Ja</v>
      </c>
    </row>
    <row r="48" spans="1:14" ht="15" x14ac:dyDescent="0.2">
      <c r="A48" s="24">
        <f t="shared" si="0"/>
        <v>44196</v>
      </c>
      <c r="B48" s="25"/>
      <c r="C48" s="25">
        <f>2300</f>
        <v>2300</v>
      </c>
      <c r="D48" s="18"/>
      <c r="E48" s="18">
        <f>Tabelle541213[[#All],[Spalte4]]</f>
        <v>0</v>
      </c>
      <c r="F48" s="11"/>
      <c r="G48" s="11"/>
      <c r="H48" s="11"/>
      <c r="I48" s="62"/>
      <c r="J48" s="96" t="str">
        <f>IF(Parametereingabe!$B$9="Ja",30," ")</f>
        <v xml:space="preserve"> </v>
      </c>
      <c r="K48" s="27"/>
      <c r="L48" s="96" t="str">
        <f t="shared" si="3"/>
        <v>Ja</v>
      </c>
      <c r="M48" s="27"/>
      <c r="N48" s="27" t="str">
        <f t="shared" si="4"/>
        <v>Ja</v>
      </c>
    </row>
    <row r="49" spans="1:16" ht="15" x14ac:dyDescent="0.2">
      <c r="A49" s="24">
        <f t="shared" si="0"/>
        <v>44196</v>
      </c>
      <c r="B49" s="25"/>
      <c r="C49" s="25">
        <f>2300</f>
        <v>2300</v>
      </c>
      <c r="D49" s="18"/>
      <c r="E49" s="18">
        <f>Tabelle541213[[#All],[Spalte4]]</f>
        <v>0</v>
      </c>
      <c r="F49" s="11"/>
      <c r="G49" s="11"/>
      <c r="H49" s="11"/>
      <c r="I49" s="62"/>
      <c r="J49" s="96" t="str">
        <f>IF(Parametereingabe!$B$9="Ja",30," ")</f>
        <v xml:space="preserve"> </v>
      </c>
      <c r="K49" s="27"/>
      <c r="L49" s="96" t="str">
        <f t="shared" si="3"/>
        <v>Ja</v>
      </c>
      <c r="M49" s="27"/>
      <c r="N49" s="27" t="str">
        <f t="shared" si="4"/>
        <v>Ja</v>
      </c>
    </row>
    <row r="50" spans="1:16" ht="19" x14ac:dyDescent="0.2">
      <c r="A50" s="24">
        <f t="shared" si="0"/>
        <v>44196</v>
      </c>
      <c r="B50" s="25"/>
      <c r="C50" s="25">
        <f>2300</f>
        <v>2300</v>
      </c>
      <c r="D50" s="18"/>
      <c r="E50" s="18">
        <f>Tabelle541213[[#All],[Spalte4]]</f>
        <v>0</v>
      </c>
      <c r="F50" s="11"/>
      <c r="G50" s="11"/>
      <c r="H50" s="11"/>
      <c r="I50" s="62"/>
      <c r="J50" s="96" t="str">
        <f>IF(Parametereingabe!$B$9="Ja",30," ")</f>
        <v xml:space="preserve"> </v>
      </c>
      <c r="K50" s="27"/>
      <c r="L50" s="96" t="str">
        <f t="shared" si="3"/>
        <v>Ja</v>
      </c>
      <c r="M50" s="27"/>
      <c r="N50" s="27" t="str">
        <f t="shared" si="4"/>
        <v>Ja</v>
      </c>
      <c r="O50" s="101" t="s">
        <v>154</v>
      </c>
      <c r="P50" s="101"/>
    </row>
    <row r="51" spans="1:16" ht="15" x14ac:dyDescent="0.2">
      <c r="B51" s="28"/>
      <c r="C51" s="28"/>
      <c r="D51" s="71" t="s">
        <v>5</v>
      </c>
      <c r="E51" s="29"/>
      <c r="F51" s="29"/>
      <c r="G51" s="29"/>
      <c r="H51" s="29"/>
      <c r="I51" s="30">
        <f>SUM(Tabelle541213[[#All],[Spalte6]])</f>
        <v>0</v>
      </c>
      <c r="J51" s="30"/>
      <c r="K51" s="30"/>
      <c r="L51" s="30"/>
      <c r="M51" s="30"/>
      <c r="N51" s="1"/>
    </row>
  </sheetData>
  <mergeCells count="4">
    <mergeCell ref="A4:D4"/>
    <mergeCell ref="B6:C6"/>
    <mergeCell ref="B1:D1"/>
    <mergeCell ref="O50:P50"/>
  </mergeCells>
  <conditionalFormatting sqref="P8:P9">
    <cfRule type="containsText" dxfId="32" priority="3" operator="containsText" text="in">
      <formula>NOT(ISERROR(SEARCH("in",P8)))</formula>
    </cfRule>
  </conditionalFormatting>
  <conditionalFormatting sqref="P11">
    <cfRule type="containsText" dxfId="31" priority="2" operator="containsText" text="in">
      <formula>NOT(ISERROR(SEARCH("in",P11)))</formula>
    </cfRule>
  </conditionalFormatting>
  <conditionalFormatting sqref="P8:P9 P11">
    <cfRule type="containsText" dxfId="30" priority="1" operator="containsText" text="in">
      <formula>NOT(ISERROR(SEARCH("in",P8)))</formula>
    </cfRule>
  </conditionalFormatting>
  <dataValidations count="1">
    <dataValidation allowBlank="1" showInputMessage="1" showErrorMessage="1" prompt="Bitte gehen Sie mit dem Tabulator weiter" sqref="D10" xr:uid="{00000000-0002-0000-0600-000000000000}"/>
  </dataValidations>
  <pageMargins left="0.70866141732283472" right="0.39370078740157483" top="0.98425196850393704" bottom="0.59055118110236227" header="0.31496062992125984" footer="0.31496062992125984"/>
  <pageSetup paperSize="9" scale="96" fitToHeight="0" orientation="portrait" r:id="rId1"/>
  <headerFooter>
    <oddHeader>&amp;L&amp;"-,Fett"Treuhand Schwab AG, Freiburgstrasse 65, 3280 Murten
Treuhand Schwab AG, Bahnhofstrasse 1, 3270 Aarberg&amp;R&amp;"-,Fett"Tel. 026 672 90 00
Tel. 026 672 90 06</oddHeader>
    <oddFooter>&amp;L&amp;10&amp;Z&amp;F     &amp;D/&amp;T&amp;R&amp;10&amp;P/&amp;N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16</vt:i4>
      </vt:variant>
    </vt:vector>
  </HeadingPairs>
  <TitlesOfParts>
    <vt:vector size="23" baseType="lpstr">
      <vt:lpstr>Parametereingabe</vt:lpstr>
      <vt:lpstr>Debitoren</vt:lpstr>
      <vt:lpstr>Warenlager</vt:lpstr>
      <vt:lpstr>nicht fakt. DL</vt:lpstr>
      <vt:lpstr>TA</vt:lpstr>
      <vt:lpstr>Kreditoren</vt:lpstr>
      <vt:lpstr>TP</vt:lpstr>
      <vt:lpstr>Abschlussdefinition</vt:lpstr>
      <vt:lpstr>BwertungWarenlager</vt:lpstr>
      <vt:lpstr>Debitoren!Druckbereich</vt:lpstr>
      <vt:lpstr>Kreditoren!Druckbereich</vt:lpstr>
      <vt:lpstr>TA!Druckbereich</vt:lpstr>
      <vt:lpstr>TP!Druckbereich</vt:lpstr>
      <vt:lpstr>Warenlager!Druckbereich</vt:lpstr>
      <vt:lpstr>Debitoren!Drucktitel</vt:lpstr>
      <vt:lpstr>Kreditoren!Drucktitel</vt:lpstr>
      <vt:lpstr>'nicht fakt. DL'!Drucktitel</vt:lpstr>
      <vt:lpstr>TA!Drucktitel</vt:lpstr>
      <vt:lpstr>TP!Drucktitel</vt:lpstr>
      <vt:lpstr>Warenlager!Drucktitel</vt:lpstr>
      <vt:lpstr>MWSTMethode</vt:lpstr>
      <vt:lpstr>MWSTpflicht</vt:lpstr>
      <vt:lpstr>Sprache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Walker</dc:creator>
  <cp:lastModifiedBy>Microsoft Office User</cp:lastModifiedBy>
  <cp:lastPrinted>2018-02-07T17:06:21Z</cp:lastPrinted>
  <dcterms:created xsi:type="dcterms:W3CDTF">2017-02-20T10:09:48Z</dcterms:created>
  <dcterms:modified xsi:type="dcterms:W3CDTF">2021-08-02T13:29:27Z</dcterms:modified>
</cp:coreProperties>
</file>